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tas_2026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Listas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AAAA"/>
    <numFmt numFmtId="165" formatCode="#.##0"/>
    <numFmt numFmtId="166" formatCode="0.0"/>
    <numFmt numFmtId="167" formatCode="&quot;R$&quot; #.##0,00"/>
    <numFmt numFmtId="168" formatCode="0.0%"/>
  </numFmts>
  <fonts count="4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left" vertical="center"/>
    </xf>
    <xf numFmtId="166" fontId="0" fillId="3" borderId="1" applyAlignment="1" pivotButton="0" quotePrefix="0" xfId="0">
      <alignment horizontal="left" vertical="center"/>
    </xf>
    <xf numFmtId="167" fontId="0" fillId="4" borderId="1" applyAlignment="1" pivotButton="0" quotePrefix="0" xfId="0">
      <alignment horizontal="left" vertical="center"/>
    </xf>
    <xf numFmtId="167" fontId="0" fillId="3" borderId="1" applyAlignment="1" pivotButton="0" quotePrefix="0" xfId="0">
      <alignment horizontal="left" vertical="center"/>
    </xf>
    <xf numFmtId="168" fontId="0" fillId="3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left" vertical="center"/>
    </xf>
    <xf numFmtId="166" fontId="0" fillId="5" borderId="1" applyAlignment="1" pivotButton="0" quotePrefix="0" xfId="0">
      <alignment horizontal="left" vertical="center"/>
    </xf>
    <xf numFmtId="167" fontId="0" fillId="5" borderId="1" applyAlignment="1" pivotButton="0" quotePrefix="0" xfId="0">
      <alignment horizontal="left" vertical="center"/>
    </xf>
    <xf numFmtId="168" fontId="0" fillId="5" borderId="1" applyAlignment="1" pivotButton="0" quotePrefix="0" xfId="0">
      <alignment horizontal="left" vertical="center"/>
    </xf>
    <xf numFmtId="0" fontId="3" fillId="0" borderId="1" pivotButton="0" quotePrefix="0" xfId="0"/>
    <xf numFmtId="165" fontId="3" fillId="0" borderId="1" pivotButton="0" quotePrefix="0" xfId="0"/>
    <xf numFmtId="167" fontId="3" fillId="0" borderId="1" pivotButton="0" quotePrefix="0" xfId="0"/>
    <xf numFmtId="0" fontId="2" fillId="6" borderId="0" pivotButton="0" quotePrefix="0" xfId="0"/>
    <xf numFmtId="1" fontId="0" fillId="3" borderId="1" pivotButton="0" quotePrefix="0" xfId="0"/>
    <xf numFmtId="165" fontId="0" fillId="5" borderId="1" pivotButton="0" quotePrefix="0" xfId="0"/>
    <xf numFmtId="165" fontId="0" fillId="3" borderId="1" pivotButton="0" quotePrefix="0" xfId="0"/>
    <xf numFmtId="168" fontId="0" fillId="5" borderId="1" pivotButton="0" quotePrefix="0" xfId="0"/>
    <xf numFmtId="167" fontId="0" fillId="3" borderId="1" pivotButton="0" quotePrefix="0" xfId="0"/>
    <xf numFmtId="167" fontId="0" fillId="5" borderId="1" pivotButton="0" quotePrefix="0" xfId="0"/>
    <xf numFmtId="0" fontId="2" fillId="2" borderId="0" pivotButton="0" quotePrefix="0" xfId="0"/>
    <xf numFmtId="0" fontId="0" fillId="3" borderId="1" pivotButton="0" quotePrefix="0" xfId="0"/>
    <xf numFmtId="0" fontId="0" fillId="5" borderId="1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3" borderId="1" applyAlignment="1" pivotButton="0" quotePrefix="0" xfId="0">
      <alignment vertical="top"/>
    </xf>
    <xf numFmtId="0" fontId="0" fillId="3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/>
    </xf>
    <xf numFmtId="0" fontId="0" fillId="5" borderId="1" applyAlignment="1" pivotButton="0" quotePrefix="0" xfId="0">
      <alignment vertical="top" wrapText="1"/>
    </xf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wrapText="1"/>
    </xf>
    <xf numFmtId="164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left" vertical="center"/>
    </xf>
    <xf numFmtId="166" fontId="0" fillId="3" borderId="1" applyAlignment="1" pivotButton="0" quotePrefix="0" xfId="0">
      <alignment horizontal="left" vertical="center"/>
    </xf>
    <xf numFmtId="167" fontId="0" fillId="4" borderId="1" applyAlignment="1" pivotButton="0" quotePrefix="0" xfId="0">
      <alignment horizontal="left" vertical="center"/>
    </xf>
    <xf numFmtId="167" fontId="0" fillId="3" borderId="1" applyAlignment="1" pivotButton="0" quotePrefix="0" xfId="0">
      <alignment horizontal="left" vertical="center"/>
    </xf>
    <xf numFmtId="168" fontId="0" fillId="3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left" vertical="center"/>
    </xf>
    <xf numFmtId="166" fontId="0" fillId="5" borderId="1" applyAlignment="1" pivotButton="0" quotePrefix="0" xfId="0">
      <alignment horizontal="left" vertical="center"/>
    </xf>
    <xf numFmtId="167" fontId="0" fillId="5" borderId="1" applyAlignment="1" pivotButton="0" quotePrefix="0" xfId="0">
      <alignment horizontal="left" vertical="center"/>
    </xf>
    <xf numFmtId="168" fontId="0" fillId="5" borderId="1" applyAlignment="1" pivotButton="0" quotePrefix="0" xfId="0">
      <alignment horizontal="left" vertical="center"/>
    </xf>
    <xf numFmtId="165" fontId="3" fillId="0" borderId="1" pivotButton="0" quotePrefix="0" xfId="0"/>
    <xf numFmtId="167" fontId="3" fillId="0" borderId="1" pivotButton="0" quotePrefix="0" xfId="0"/>
    <xf numFmtId="165" fontId="0" fillId="5" borderId="1" pivotButton="0" quotePrefix="0" xfId="0"/>
    <xf numFmtId="165" fontId="0" fillId="3" borderId="1" pivotButton="0" quotePrefix="0" xfId="0"/>
    <xf numFmtId="168" fontId="0" fillId="5" borderId="1" pivotButton="0" quotePrefix="0" xfId="0"/>
    <xf numFmtId="167" fontId="0" fillId="3" borderId="1" pivotButton="0" quotePrefix="0" xfId="0"/>
    <xf numFmtId="167" fontId="0" fillId="5" borderId="1" pivotButton="0" quotePrefix="0" xfId="0"/>
  </cellXfs>
  <cellStyles count="1">
    <cellStyle name="Normal" xfId="0" builtinId="0" hidden="0"/>
  </cellStyles>
  <dxfs count="5">
    <dxf>
      <font>
        <b val="1"/>
        <color rgb="00DC2626"/>
      </font>
      <fill>
        <patternFill patternType="solid">
          <fgColor rgb="00FFCCCB"/>
          <bgColor rgb="00FFCCCB"/>
        </patternFill>
      </fill>
    </dxf>
    <dxf>
      <font>
        <b val="1"/>
        <color rgb="0022C55E"/>
      </font>
      <fill>
        <patternFill patternType="solid">
          <fgColor rgb="00D1FAE5"/>
          <bgColor rgb="00D1FAE5"/>
        </patternFill>
      </fill>
    </dxf>
    <dxf>
      <fill>
        <patternFill patternType="solid">
          <fgColor rgb="00E5E7EB"/>
          <bgColor rgb="00E5E7EB"/>
        </patternFill>
      </fill>
    </dxf>
    <dxf>
      <font>
        <b val="1"/>
        <color rgb="00DC2626"/>
      </font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Km Previsto x Km Rodado por Rota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'Rotas_2026'!I2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'Rotas_2026'!$A$3:$A$12</f>
            </numRef>
          </cat>
          <val>
            <numRef>
              <f>'Rotas_2026'!$I$3:$I$12</f>
            </numRef>
          </val>
        </ser>
        <ser>
          <idx val="1"/>
          <order val="1"/>
          <tx>
            <strRef>
              <f>'Rotas_2026'!J2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'Rotas_2026'!$A$3:$A$12</f>
            </numRef>
          </cat>
          <val>
            <numRef>
              <f>'Rotas_2026'!$J$3:$J$12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</a:t>
            </a:r>
          </a:p>
        </rich>
      </tx>
    </title>
    <plotArea>
      <pieChart>
        <varyColors val="1"/>
        <ser>
          <idx val="0"/>
          <order val="0"/>
          <tx>
            <strRef>
              <f>'Resumo'!B14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'Resumo'!$A$15:$A$18</f>
            </numRef>
          </cat>
          <val>
            <numRef>
              <f>'Resumo'!$B$15:$B$18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Lucro por Motorista (R$)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'Resumo'!B21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'Resumo'!$A$22:$A$29</f>
            </numRef>
          </cat>
          <val>
            <numRef>
              <f>'Resumo'!$B$22:$B$29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Motorista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Lucro (R$) ao Longo das Datas</a:t>
            </a:r>
          </a:p>
        </rich>
      </tx>
    </title>
    <plotArea>
      <lineChart>
        <grouping val="standard"/>
        <ser>
          <idx val="0"/>
          <order val="0"/>
          <tx>
            <strRef>
              <f>'Rotas_2026'!Q2</f>
            </strRef>
          </tx>
          <spPr>
            <a:ln xmlns:a="http://schemas.openxmlformats.org/drawingml/2006/main" w="20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'Rotas_2026'!$B$3:$B$12</f>
            </numRef>
          </cat>
          <val>
            <numRef>
              <f>'Rotas_2026'!$Q$3:$Q$12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Lucro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11</col>
      <colOff>0</colOff>
      <row>20</row>
      <rowOff>0</rowOff>
    </from>
    <ext cx="6480000" cy="324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4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2" customWidth="1" min="2" max="2"/>
    <col width="16" customWidth="1" min="3" max="3"/>
    <col width="16" customWidth="1" min="4" max="4"/>
    <col width="20" customWidth="1" min="5" max="5"/>
    <col width="16" customWidth="1" min="6" max="6"/>
    <col width="16" customWidth="1" min="7" max="7"/>
    <col width="12" customWidth="1" min="8" max="8"/>
    <col width="12" customWidth="1" min="9" max="9"/>
    <col width="12" customWidth="1" min="10" max="10"/>
    <col width="16" customWidth="1" min="11" max="11"/>
    <col width="14" customWidth="1" min="12" max="12"/>
    <col width="12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3" customWidth="1" min="19" max="19"/>
    <col width="24" customWidth="1" min="20" max="20"/>
    <col width="12" customWidth="1" min="21" max="21"/>
    <col width="13" customWidth="1" min="22" max="22"/>
  </cols>
  <sheetData>
    <row r="1" ht="26" customHeight="1">
      <c r="A1" s="1" t="inlineStr">
        <is>
          <t>ROTEIRIZAÇÃO — PLANEJAMENTO DE ROTAS 2026</t>
        </is>
      </c>
    </row>
    <row r="2" ht="34" customHeight="1">
      <c r="A2" s="2" t="inlineStr">
        <is>
          <t>ID da Rota</t>
        </is>
      </c>
      <c r="B2" s="2" t="inlineStr">
        <is>
          <t>Data</t>
        </is>
      </c>
      <c r="C2" s="2" t="inlineStr">
        <is>
          <t>Cidade de Origem</t>
        </is>
      </c>
      <c r="D2" s="2" t="inlineStr">
        <is>
          <t>Cidade de Destino</t>
        </is>
      </c>
      <c r="E2" s="2" t="inlineStr">
        <is>
          <t>Cliente</t>
        </is>
      </c>
      <c r="F2" s="2" t="inlineStr">
        <is>
          <t>Tipo de Serviço</t>
        </is>
      </c>
      <c r="G2" s="2" t="inlineStr">
        <is>
          <t>Motorista</t>
        </is>
      </c>
      <c r="H2" s="2" t="inlineStr">
        <is>
          <t>Veículo</t>
        </is>
      </c>
      <c r="I2" s="2" t="inlineStr">
        <is>
          <t>Km Previsto</t>
        </is>
      </c>
      <c r="J2" s="2" t="inlineStr">
        <is>
          <t>Km Rodado</t>
        </is>
      </c>
      <c r="K2" s="2" t="inlineStr">
        <is>
          <t>Tempo Previsto (h)</t>
        </is>
      </c>
      <c r="L2" s="2" t="inlineStr">
        <is>
          <t>Tempo Real (h)</t>
        </is>
      </c>
      <c r="M2" s="2" t="inlineStr">
        <is>
          <t>Pedágio (R$)</t>
        </is>
      </c>
      <c r="N2" s="2" t="inlineStr">
        <is>
          <t>Combustível (R$)</t>
        </is>
      </c>
      <c r="O2" s="2" t="inlineStr">
        <is>
          <t>Custo Total (R$)</t>
        </is>
      </c>
      <c r="P2" s="2" t="inlineStr">
        <is>
          <t>Faturado (R$)</t>
        </is>
      </c>
      <c r="Q2" s="2" t="inlineStr">
        <is>
          <t>Lucro (R$)</t>
        </is>
      </c>
      <c r="R2" s="2" t="inlineStr">
        <is>
          <t>Status</t>
        </is>
      </c>
      <c r="S2" s="2" t="inlineStr">
        <is>
          <t>Pontualidade</t>
        </is>
      </c>
      <c r="T2" s="2" t="inlineStr">
        <is>
          <t>Observações</t>
        </is>
      </c>
      <c r="U2" s="2" t="inlineStr">
        <is>
          <t>Dif. Km (%)</t>
        </is>
      </c>
      <c r="V2" s="2" t="inlineStr">
        <is>
          <t>Dif. Tempo (%)</t>
        </is>
      </c>
    </row>
    <row r="3">
      <c r="A3" s="3" t="inlineStr">
        <is>
          <t>R-001</t>
        </is>
      </c>
      <c r="B3" s="39" t="n">
        <v>46027</v>
      </c>
      <c r="C3" s="5" t="inlineStr">
        <is>
          <t>São Paulo</t>
        </is>
      </c>
      <c r="D3" s="5" t="inlineStr">
        <is>
          <t>Campinas</t>
        </is>
      </c>
      <c r="E3" s="5" t="inlineStr">
        <is>
          <t>Indústria Alfa</t>
        </is>
      </c>
      <c r="F3" s="3" t="inlineStr">
        <is>
          <t>Entrega</t>
        </is>
      </c>
      <c r="G3" s="3" t="inlineStr">
        <is>
          <t>João Silva</t>
        </is>
      </c>
      <c r="H3" s="3" t="inlineStr">
        <is>
          <t>Van Fiorino</t>
        </is>
      </c>
      <c r="I3" s="40" t="n">
        <v>96</v>
      </c>
      <c r="J3" s="40" t="n">
        <v>104</v>
      </c>
      <c r="K3" s="41" t="n">
        <v>2</v>
      </c>
      <c r="L3" s="41" t="n">
        <v>2.3</v>
      </c>
      <c r="M3" s="42" t="n">
        <v>38</v>
      </c>
      <c r="N3" s="42" t="n">
        <v>72</v>
      </c>
      <c r="O3" s="43">
        <f>M3+N3</f>
        <v/>
      </c>
      <c r="P3" s="42" t="n">
        <v>680</v>
      </c>
      <c r="Q3" s="43">
        <f>P3-O3</f>
        <v/>
      </c>
      <c r="R3" s="3" t="inlineStr">
        <is>
          <t>Em andamento</t>
        </is>
      </c>
      <c r="S3" s="5">
        <f>IF(L3&lt;=K3,"No prazo","Atrasado")</f>
        <v/>
      </c>
      <c r="T3" s="5" t="inlineStr">
        <is>
          <t>Atrasado no trânsito</t>
        </is>
      </c>
      <c r="U3" s="44">
        <f>IFERROR((J3-I3)/I3,0)</f>
        <v/>
      </c>
      <c r="V3" s="44">
        <f>IFERROR((L3-K3)/K3,0)</f>
        <v/>
      </c>
    </row>
    <row r="4">
      <c r="A4" s="11" t="inlineStr">
        <is>
          <t>R-002</t>
        </is>
      </c>
      <c r="B4" s="45" t="n">
        <v>46030</v>
      </c>
      <c r="C4" s="13" t="inlineStr">
        <is>
          <t>Rio de Janeiro</t>
        </is>
      </c>
      <c r="D4" s="13" t="inlineStr">
        <is>
          <t>Niterói</t>
        </is>
      </c>
      <c r="E4" s="13" t="inlineStr">
        <is>
          <t>Comercial Beta</t>
        </is>
      </c>
      <c r="F4" s="11" t="inlineStr">
        <is>
          <t>Coleta</t>
        </is>
      </c>
      <c r="G4" s="11" t="inlineStr">
        <is>
          <t>Maria Oliveira</t>
        </is>
      </c>
      <c r="H4" s="11" t="inlineStr">
        <is>
          <t>Utilitário</t>
        </is>
      </c>
      <c r="I4" s="46" t="n">
        <v>34</v>
      </c>
      <c r="J4" s="46" t="n">
        <v>31</v>
      </c>
      <c r="K4" s="47" t="n">
        <v>1</v>
      </c>
      <c r="L4" s="47" t="n">
        <v>0.8</v>
      </c>
      <c r="M4" s="42" t="n">
        <v>18</v>
      </c>
      <c r="N4" s="42" t="n">
        <v>24</v>
      </c>
      <c r="O4" s="48">
        <f>M4+N4</f>
        <v/>
      </c>
      <c r="P4" s="42" t="n">
        <v>240</v>
      </c>
      <c r="Q4" s="48">
        <f>P4-O4</f>
        <v/>
      </c>
      <c r="R4" s="11" t="inlineStr">
        <is>
          <t>Concluída</t>
        </is>
      </c>
      <c r="S4" s="13">
        <f>IF(L4&lt;=K4,"No prazo","Atrasado")</f>
        <v/>
      </c>
      <c r="T4" s="13" t="inlineStr">
        <is>
          <t>Dentro do prazo</t>
        </is>
      </c>
      <c r="U4" s="49">
        <f>IFERROR((J4-I4)/I4,0)</f>
        <v/>
      </c>
      <c r="V4" s="49">
        <f>IFERROR((L4-K4)/K4,0)</f>
        <v/>
      </c>
    </row>
    <row r="5">
      <c r="A5" s="3" t="inlineStr">
        <is>
          <t>R-003</t>
        </is>
      </c>
      <c r="B5" s="39" t="n">
        <v>46034</v>
      </c>
      <c r="C5" s="5" t="inlineStr">
        <is>
          <t>Belo Horizonte</t>
        </is>
      </c>
      <c r="D5" s="5" t="inlineStr">
        <is>
          <t>Contagem</t>
        </is>
      </c>
      <c r="E5" s="5" t="inlineStr">
        <is>
          <t>Farmácia Central</t>
        </is>
      </c>
      <c r="F5" s="3" t="inlineStr">
        <is>
          <t>Visita Técnica</t>
        </is>
      </c>
      <c r="G5" s="3" t="inlineStr">
        <is>
          <t>Pedro Santos</t>
        </is>
      </c>
      <c r="H5" s="3" t="inlineStr">
        <is>
          <t>Sedan</t>
        </is>
      </c>
      <c r="I5" s="40" t="n">
        <v>22</v>
      </c>
      <c r="J5" s="40" t="n">
        <v>22</v>
      </c>
      <c r="K5" s="41" t="n">
        <v>1.2</v>
      </c>
      <c r="L5" s="41" t="n">
        <v>1.1</v>
      </c>
      <c r="M5" s="42" t="n">
        <v>12</v>
      </c>
      <c r="N5" s="42" t="n">
        <v>18</v>
      </c>
      <c r="O5" s="43">
        <f>M5+N5</f>
        <v/>
      </c>
      <c r="P5" s="42" t="n">
        <v>180</v>
      </c>
      <c r="Q5" s="43">
        <f>P5-O5</f>
        <v/>
      </c>
      <c r="R5" s="3" t="inlineStr">
        <is>
          <t>Concluída</t>
        </is>
      </c>
      <c r="S5" s="5">
        <f>IF(L5&lt;=K5,"No prazo","Atrasado")</f>
        <v/>
      </c>
      <c r="T5" s="5" t="inlineStr"/>
      <c r="U5" s="44">
        <f>IFERROR((J5-I5)/I5,0)</f>
        <v/>
      </c>
      <c r="V5" s="44">
        <f>IFERROR((L5-K5)/K5,0)</f>
        <v/>
      </c>
    </row>
    <row r="6">
      <c r="A6" s="11" t="inlineStr">
        <is>
          <t>R-004</t>
        </is>
      </c>
      <c r="B6" s="45" t="n">
        <v>46037</v>
      </c>
      <c r="C6" s="13" t="inlineStr">
        <is>
          <t>Curitiba</t>
        </is>
      </c>
      <c r="D6" s="13" t="inlineStr">
        <is>
          <t>Joinville</t>
        </is>
      </c>
      <c r="E6" s="13" t="inlineStr">
        <is>
          <t>Distribuidora Norte</t>
        </is>
      </c>
      <c r="F6" s="11" t="inlineStr">
        <is>
          <t>Entrega</t>
        </is>
      </c>
      <c r="G6" s="11" t="inlineStr">
        <is>
          <t>Ana Souza</t>
        </is>
      </c>
      <c r="H6" s="11" t="inlineStr">
        <is>
          <t>Truck 3/4</t>
        </is>
      </c>
      <c r="I6" s="46" t="n">
        <v>180</v>
      </c>
      <c r="J6" s="46" t="n">
        <v>195</v>
      </c>
      <c r="K6" s="47" t="n">
        <v>3.5</v>
      </c>
      <c r="L6" s="47" t="n">
        <v>4.1</v>
      </c>
      <c r="M6" s="42" t="n">
        <v>95</v>
      </c>
      <c r="N6" s="42" t="n">
        <v>210</v>
      </c>
      <c r="O6" s="48">
        <f>M6+N6</f>
        <v/>
      </c>
      <c r="P6" s="42" t="n">
        <v>1450</v>
      </c>
      <c r="Q6" s="48">
        <f>P6-O6</f>
        <v/>
      </c>
      <c r="R6" s="11" t="inlineStr">
        <is>
          <t>Atrasado</t>
        </is>
      </c>
      <c r="S6" s="13">
        <f>IF(L6&lt;=K6,"No prazo","Atrasado")</f>
        <v/>
      </c>
      <c r="T6" s="13" t="inlineStr">
        <is>
          <t>Trânsito na BR-101</t>
        </is>
      </c>
      <c r="U6" s="49">
        <f>IFERROR((J6-I6)/I6,0)</f>
        <v/>
      </c>
      <c r="V6" s="49">
        <f>IFERROR((L6-K6)/K6,0)</f>
        <v/>
      </c>
    </row>
    <row r="7">
      <c r="A7" s="3" t="inlineStr">
        <is>
          <t>R-005</t>
        </is>
      </c>
      <c r="B7" s="39" t="n">
        <v>46040</v>
      </c>
      <c r="C7" s="5" t="inlineStr">
        <is>
          <t>Porto Alegre</t>
        </is>
      </c>
      <c r="D7" s="5" t="inlineStr">
        <is>
          <t>Canoas</t>
        </is>
      </c>
      <c r="E7" s="5" t="inlineStr">
        <is>
          <t>Loja Popular</t>
        </is>
      </c>
      <c r="F7" s="3" t="inlineStr">
        <is>
          <t>Coleta</t>
        </is>
      </c>
      <c r="G7" s="3" t="inlineStr">
        <is>
          <t>Carlos Pereira</t>
        </is>
      </c>
      <c r="H7" s="3" t="inlineStr">
        <is>
          <t>Van Fiorino</t>
        </is>
      </c>
      <c r="I7" s="40" t="n">
        <v>25</v>
      </c>
      <c r="J7" s="40" t="n">
        <v>25</v>
      </c>
      <c r="K7" s="41" t="n">
        <v>0.8</v>
      </c>
      <c r="L7" s="41" t="n">
        <v>0.7</v>
      </c>
      <c r="M7" s="42" t="n">
        <v>9</v>
      </c>
      <c r="N7" s="42" t="n">
        <v>16</v>
      </c>
      <c r="O7" s="43">
        <f>M7+N7</f>
        <v/>
      </c>
      <c r="P7" s="42" t="n">
        <v>120</v>
      </c>
      <c r="Q7" s="43">
        <f>P7-O7</f>
        <v/>
      </c>
      <c r="R7" s="3" t="inlineStr">
        <is>
          <t>Concluída</t>
        </is>
      </c>
      <c r="S7" s="5">
        <f>IF(L7&lt;=K7,"No prazo","Atrasado")</f>
        <v/>
      </c>
      <c r="T7" s="5" t="inlineStr"/>
      <c r="U7" s="44">
        <f>IFERROR((J7-I7)/I7,0)</f>
        <v/>
      </c>
      <c r="V7" s="44">
        <f>IFERROR((L7-K7)/K7,0)</f>
        <v/>
      </c>
    </row>
    <row r="8">
      <c r="A8" s="11" t="inlineStr">
        <is>
          <t>R-006</t>
        </is>
      </c>
      <c r="B8" s="45" t="n">
        <v>46044</v>
      </c>
      <c r="C8" s="13" t="inlineStr">
        <is>
          <t>Salvador</t>
        </is>
      </c>
      <c r="D8" s="13" t="inlineStr">
        <is>
          <t>Feira de Santana</t>
        </is>
      </c>
      <c r="E8" s="13" t="inlineStr">
        <is>
          <t>Rede Sul</t>
        </is>
      </c>
      <c r="F8" s="11" t="inlineStr">
        <is>
          <t>Transferência</t>
        </is>
      </c>
      <c r="G8" s="11" t="inlineStr">
        <is>
          <t>Juliana Costa</t>
        </is>
      </c>
      <c r="H8" s="11" t="inlineStr">
        <is>
          <t>Truck VUC</t>
        </is>
      </c>
      <c r="I8" s="46" t="n">
        <v>112</v>
      </c>
      <c r="J8" s="46" t="n">
        <v>118</v>
      </c>
      <c r="K8" s="47" t="n">
        <v>2.4</v>
      </c>
      <c r="L8" s="47" t="n">
        <v>2.7</v>
      </c>
      <c r="M8" s="42" t="n">
        <v>52</v>
      </c>
      <c r="N8" s="42" t="n">
        <v>98</v>
      </c>
      <c r="O8" s="48">
        <f>M8+N8</f>
        <v/>
      </c>
      <c r="P8" s="42" t="n">
        <v>760</v>
      </c>
      <c r="Q8" s="48">
        <f>P8-O8</f>
        <v/>
      </c>
      <c r="R8" s="11" t="inlineStr">
        <is>
          <t>Em andamento</t>
        </is>
      </c>
      <c r="S8" s="13">
        <f>IF(L8&lt;=K8,"No prazo","Atrasado")</f>
        <v/>
      </c>
      <c r="T8" s="13" t="inlineStr"/>
      <c r="U8" s="49">
        <f>IFERROR((J8-I8)/I8,0)</f>
        <v/>
      </c>
      <c r="V8" s="49">
        <f>IFERROR((L8-K8)/K8,0)</f>
        <v/>
      </c>
    </row>
    <row r="9">
      <c r="A9" s="3" t="inlineStr">
        <is>
          <t>R-007</t>
        </is>
      </c>
      <c r="B9" s="39" t="n">
        <v>46047</v>
      </c>
      <c r="C9" s="5" t="inlineStr">
        <is>
          <t>Recife</t>
        </is>
      </c>
      <c r="D9" s="5" t="inlineStr">
        <is>
          <t>Olinda</t>
        </is>
      </c>
      <c r="E9" s="5" t="inlineStr">
        <is>
          <t>Farmácia Popular</t>
        </is>
      </c>
      <c r="F9" s="3" t="inlineStr">
        <is>
          <t>Entrega</t>
        </is>
      </c>
      <c r="G9" s="3" t="inlineStr">
        <is>
          <t>Rafael Almeida</t>
        </is>
      </c>
      <c r="H9" s="3" t="inlineStr">
        <is>
          <t>Van Fiorino</t>
        </is>
      </c>
      <c r="I9" s="40" t="n">
        <v>18</v>
      </c>
      <c r="J9" s="40" t="n">
        <v>18</v>
      </c>
      <c r="K9" s="41" t="n">
        <v>0.6</v>
      </c>
      <c r="L9" s="41" t="n">
        <v>0.6</v>
      </c>
      <c r="M9" s="42" t="n">
        <v>8</v>
      </c>
      <c r="N9" s="42" t="n">
        <v>12</v>
      </c>
      <c r="O9" s="43">
        <f>M9+N9</f>
        <v/>
      </c>
      <c r="P9" s="42" t="n">
        <v>150</v>
      </c>
      <c r="Q9" s="43">
        <f>P9-O9</f>
        <v/>
      </c>
      <c r="R9" s="3" t="inlineStr">
        <is>
          <t>Concluída</t>
        </is>
      </c>
      <c r="S9" s="5">
        <f>IF(L9&lt;=K9,"No prazo","Atrasado")</f>
        <v/>
      </c>
      <c r="T9" s="5" t="inlineStr"/>
      <c r="U9" s="44">
        <f>IFERROR((J9-I9)/I9,0)</f>
        <v/>
      </c>
      <c r="V9" s="44">
        <f>IFERROR((L9-K9)/K9,0)</f>
        <v/>
      </c>
    </row>
    <row r="10">
      <c r="A10" s="11" t="inlineStr">
        <is>
          <t>R-008</t>
        </is>
      </c>
      <c r="B10" s="45" t="n">
        <v>46050</v>
      </c>
      <c r="C10" s="13" t="inlineStr">
        <is>
          <t>Fortaleza</t>
        </is>
      </c>
      <c r="D10" s="13" t="inlineStr">
        <is>
          <t>Caucaia</t>
        </is>
      </c>
      <c r="E10" s="13" t="inlineStr">
        <is>
          <t>Distribuidora Norte</t>
        </is>
      </c>
      <c r="F10" s="11" t="inlineStr">
        <is>
          <t>Coleta</t>
        </is>
      </c>
      <c r="G10" s="11" t="inlineStr">
        <is>
          <t>Camila Ferreira</t>
        </is>
      </c>
      <c r="H10" s="11" t="inlineStr">
        <is>
          <t>Sedan</t>
        </is>
      </c>
      <c r="I10" s="46" t="n">
        <v>30</v>
      </c>
      <c r="J10" s="46" t="n">
        <v>34</v>
      </c>
      <c r="K10" s="47" t="n">
        <v>1</v>
      </c>
      <c r="L10" s="47" t="n">
        <v>1.3</v>
      </c>
      <c r="M10" s="42" t="n">
        <v>10</v>
      </c>
      <c r="N10" s="42" t="n">
        <v>20</v>
      </c>
      <c r="O10" s="48">
        <f>M10+N10</f>
        <v/>
      </c>
      <c r="P10" s="42" t="n">
        <v>200</v>
      </c>
      <c r="Q10" s="48">
        <f>P10-O10</f>
        <v/>
      </c>
      <c r="R10" s="11" t="inlineStr">
        <is>
          <t>Atrasado</t>
        </is>
      </c>
      <c r="S10" s="13">
        <f>IF(L10&lt;=K10,"No prazo","Atrasado")</f>
        <v/>
      </c>
      <c r="T10" s="13" t="inlineStr">
        <is>
          <t>Chuva forte na região</t>
        </is>
      </c>
      <c r="U10" s="49">
        <f>IFERROR((J10-I10)/I10,0)</f>
        <v/>
      </c>
      <c r="V10" s="49">
        <f>IFERROR((L10-K10)/K10,0)</f>
        <v/>
      </c>
    </row>
    <row r="11">
      <c r="A11" s="3" t="inlineStr">
        <is>
          <t>R-009</t>
        </is>
      </c>
      <c r="B11" s="39" t="n">
        <v>46052</v>
      </c>
      <c r="C11" s="5" t="inlineStr">
        <is>
          <t>São Paulo</t>
        </is>
      </c>
      <c r="D11" s="5" t="inlineStr">
        <is>
          <t>Guarulhos</t>
        </is>
      </c>
      <c r="E11" s="5" t="inlineStr">
        <is>
          <t>Indústria Alfa</t>
        </is>
      </c>
      <c r="F11" s="3" t="inlineStr">
        <is>
          <t>Visita Técnica</t>
        </is>
      </c>
      <c r="G11" s="3" t="inlineStr">
        <is>
          <t>João Silva</t>
        </is>
      </c>
      <c r="H11" s="3" t="inlineStr">
        <is>
          <t>Sedan</t>
        </is>
      </c>
      <c r="I11" s="40" t="n">
        <v>28</v>
      </c>
      <c r="J11" s="40" t="n">
        <v>28</v>
      </c>
      <c r="K11" s="41" t="n">
        <v>1</v>
      </c>
      <c r="L11" s="41" t="n">
        <v>0.9</v>
      </c>
      <c r="M11" s="42" t="n">
        <v>10</v>
      </c>
      <c r="N11" s="42" t="n">
        <v>15</v>
      </c>
      <c r="O11" s="43">
        <f>M11+N11</f>
        <v/>
      </c>
      <c r="P11" s="42" t="n">
        <v>160</v>
      </c>
      <c r="Q11" s="43">
        <f>P11-O11</f>
        <v/>
      </c>
      <c r="R11" s="3" t="inlineStr">
        <is>
          <t>Concluída</t>
        </is>
      </c>
      <c r="S11" s="5">
        <f>IF(L11&lt;=K11,"No prazo","Atrasado")</f>
        <v/>
      </c>
      <c r="T11" s="5" t="inlineStr"/>
      <c r="U11" s="44">
        <f>IFERROR((J11-I11)/I11,0)</f>
        <v/>
      </c>
      <c r="V11" s="44">
        <f>IFERROR((L11-K11)/K11,0)</f>
        <v/>
      </c>
    </row>
    <row r="12">
      <c r="A12" s="11" t="inlineStr">
        <is>
          <t>R-010</t>
        </is>
      </c>
      <c r="B12" s="45" t="n">
        <v>46055</v>
      </c>
      <c r="C12" s="13" t="inlineStr">
        <is>
          <t>Curitiba</t>
        </is>
      </c>
      <c r="D12" s="13" t="inlineStr">
        <is>
          <t>Ponta Grossa</t>
        </is>
      </c>
      <c r="E12" s="13" t="inlineStr">
        <is>
          <t>Rede Sul</t>
        </is>
      </c>
      <c r="F12" s="11" t="inlineStr">
        <is>
          <t>Transferência</t>
        </is>
      </c>
      <c r="G12" s="11" t="inlineStr">
        <is>
          <t>Ana Souza</t>
        </is>
      </c>
      <c r="H12" s="11" t="inlineStr">
        <is>
          <t>Truck 3/4</t>
        </is>
      </c>
      <c r="I12" s="46" t="n">
        <v>120</v>
      </c>
      <c r="J12" s="46" t="n">
        <v>130</v>
      </c>
      <c r="K12" s="47" t="n">
        <v>2.6</v>
      </c>
      <c r="L12" s="47" t="n">
        <v>3</v>
      </c>
      <c r="M12" s="42" t="n">
        <v>60</v>
      </c>
      <c r="N12" s="42" t="n">
        <v>100</v>
      </c>
      <c r="O12" s="48">
        <f>M12+N12</f>
        <v/>
      </c>
      <c r="P12" s="42" t="n">
        <v>900</v>
      </c>
      <c r="Q12" s="48">
        <f>P12-O12</f>
        <v/>
      </c>
      <c r="R12" s="11" t="inlineStr">
        <is>
          <t>Cancelada</t>
        </is>
      </c>
      <c r="S12" s="13">
        <f>IF(L12&lt;=K12,"No prazo","Atrasado")</f>
        <v/>
      </c>
      <c r="T12" s="13" t="inlineStr">
        <is>
          <t>Cliente cancelou</t>
        </is>
      </c>
      <c r="U12" s="49">
        <f>IFERROR((J12-I12)/I12,0)</f>
        <v/>
      </c>
      <c r="V12" s="49">
        <f>IFERROR((L12-K12)/K12,0)</f>
        <v/>
      </c>
    </row>
    <row r="13"/>
    <row r="14">
      <c r="H14" s="18" t="inlineStr">
        <is>
          <t>TOTAIS</t>
        </is>
      </c>
      <c r="I14" s="50">
        <f>SUM(I3:I12)</f>
        <v/>
      </c>
      <c r="J14" s="50">
        <f>SUM(J3:J12)</f>
        <v/>
      </c>
      <c r="K14" s="18" t="n"/>
      <c r="L14" s="18" t="n"/>
      <c r="M14" s="51">
        <f>SUM(M3:M12)</f>
        <v/>
      </c>
      <c r="N14" s="51">
        <f>SUM(N3:N12)</f>
        <v/>
      </c>
      <c r="O14" s="51">
        <f>SUM(O3:O12)</f>
        <v/>
      </c>
      <c r="P14" s="51">
        <f>SUM(P3:P12)</f>
        <v/>
      </c>
      <c r="Q14" s="51">
        <f>SUM(Q3:Q12)</f>
        <v/>
      </c>
    </row>
  </sheetData>
  <mergeCells count="1">
    <mergeCell ref="A1:V1"/>
  </mergeCells>
  <conditionalFormatting sqref="R3:R12">
    <cfRule type="expression" priority="1" dxfId="0" stopIfTrue="1">
      <formula>$R3="Atrasado"</formula>
    </cfRule>
    <cfRule type="expression" priority="2" dxfId="1" stopIfTrue="1">
      <formula>$R3="Concluída"</formula>
    </cfRule>
    <cfRule type="expression" priority="3" dxfId="2" stopIfTrue="1">
      <formula>$R3="Cancelada"</formula>
    </cfRule>
  </conditionalFormatting>
  <conditionalFormatting sqref="S3:S12">
    <cfRule type="expression" priority="4" dxfId="3" stopIfTrue="1">
      <formula>$S3="Atrasado"</formula>
    </cfRule>
    <cfRule type="expression" priority="5" dxfId="4" stopIfTrue="1">
      <formula>$S3="No prazo"</formula>
    </cfRule>
  </conditionalFormatting>
  <conditionalFormatting sqref="Q3:Q12">
    <cfRule type="cellIs" priority="6" operator="lessThan" dxfId="3">
      <formula>0</formula>
    </cfRule>
    <cfRule type="cellIs" priority="7" operator="greaterThanOrEqual" dxfId="4">
      <formula>0</formula>
    </cfRule>
  </conditionalFormatting>
  <dataValidations count="6">
    <dataValidation sqref="F3:F12" showErrorMessage="1" showInputMessage="1" allowBlank="1" type="list">
      <formula1>=Listas!$A$2:$A$5</formula1>
    </dataValidation>
    <dataValidation sqref="R3:R12" showErrorMessage="1" showInputMessage="1" allowBlank="1" type="list">
      <formula1>=Listas!$B$2:$B$5</formula1>
    </dataValidation>
    <dataValidation sqref="G3:G12" showErrorMessage="1" showInputMessage="1" allowBlank="1" type="list">
      <formula1>=Listas!$C$2:$C$9</formula1>
    </dataValidation>
    <dataValidation sqref="H3:H12" showErrorMessage="1" showInputMessage="1" allowBlank="1" type="list">
      <formula1>=Listas!$D$2:$D$6</formula1>
    </dataValidation>
    <dataValidation sqref="C3:C12" showErrorMessage="1" showInputMessage="1" allowBlank="1" type="list">
      <formula1>=Listas!$E$2:$E$19</formula1>
    </dataValidation>
    <dataValidation sqref="D3:D12" showErrorMessage="1" showInputMessage="1" allowBlank="1" type="list">
      <formula1>=Listas!$E$2:$E$19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" t="inlineStr">
        <is>
          <t>PAINEL DE ROTEIRIZAÇÃO — RESUMO 2026</t>
        </is>
      </c>
    </row>
    <row r="2"/>
    <row r="3">
      <c r="A3" s="21" t="inlineStr">
        <is>
          <t>INDICADORES GERAIS</t>
        </is>
      </c>
    </row>
    <row r="4">
      <c r="A4" s="18" t="inlineStr">
        <is>
          <t>Total de rotas</t>
        </is>
      </c>
      <c r="B4" s="22">
        <f>COUNTA(Rotas_2026!A3:A12)</f>
        <v/>
      </c>
    </row>
    <row r="5">
      <c r="A5" s="18" t="inlineStr">
        <is>
          <t>Km total previsto</t>
        </is>
      </c>
      <c r="B5" s="52">
        <f>SUM(Rotas_2026!I3:I12)</f>
        <v/>
      </c>
    </row>
    <row r="6">
      <c r="A6" s="18" t="inlineStr">
        <is>
          <t>Km total rodado</t>
        </is>
      </c>
      <c r="B6" s="53">
        <f>SUM(Rotas_2026!J3:J12)</f>
        <v/>
      </c>
    </row>
    <row r="7">
      <c r="A7" s="18" t="inlineStr">
        <is>
          <t>Diferença de Km (%)</t>
        </is>
      </c>
      <c r="B7" s="54">
        <f>IFERROR((B6-B5)/B5,0)</f>
        <v/>
      </c>
    </row>
    <row r="8">
      <c r="A8" s="18" t="inlineStr">
        <is>
          <t>Custo total (R$)</t>
        </is>
      </c>
      <c r="B8" s="55">
        <f>SUM(Rotas_2026!O3:O12)</f>
        <v/>
      </c>
    </row>
    <row r="9">
      <c r="A9" s="18" t="inlineStr">
        <is>
          <t>Faturamento total (R$)</t>
        </is>
      </c>
      <c r="B9" s="56">
        <f>SUM(Rotas_2026!P3:P12)</f>
        <v/>
      </c>
    </row>
    <row r="10">
      <c r="A10" s="18" t="inlineStr">
        <is>
          <t>Lucro total (R$)</t>
        </is>
      </c>
      <c r="B10" s="55">
        <f>SUM(Rotas_2026!Q3:Q12)</f>
        <v/>
      </c>
    </row>
    <row r="11">
      <c r="A11" s="18" t="inlineStr">
        <is>
          <t>Margem de lucro (%)</t>
        </is>
      </c>
      <c r="B11" s="54">
        <f>IFERROR(B10/B9,0)</f>
        <v/>
      </c>
    </row>
    <row r="12"/>
    <row r="13">
      <c r="A13" s="21" t="inlineStr">
        <is>
          <t>DISTRIBUIÇÃO POR STATUS</t>
        </is>
      </c>
    </row>
    <row r="14">
      <c r="A14" s="28" t="inlineStr">
        <is>
          <t>Status</t>
        </is>
      </c>
      <c r="B14" s="28" t="inlineStr">
        <is>
          <t>Quantidade</t>
        </is>
      </c>
    </row>
    <row r="15">
      <c r="A15" s="29" t="inlineStr">
        <is>
          <t>Concluída</t>
        </is>
      </c>
      <c r="B15" s="29">
        <f>COUNTIF(Rotas_2026!R3:R12,A15)</f>
        <v/>
      </c>
    </row>
    <row r="16">
      <c r="A16" s="30" t="inlineStr">
        <is>
          <t>Em andamento</t>
        </is>
      </c>
      <c r="B16" s="30">
        <f>COUNTIF(Rotas_2026!R3:R12,A16)</f>
        <v/>
      </c>
    </row>
    <row r="17">
      <c r="A17" s="29" t="inlineStr">
        <is>
          <t>Atrasado</t>
        </is>
      </c>
      <c r="B17" s="29">
        <f>COUNTIF(Rotas_2026!R3:R12,A17)</f>
        <v/>
      </c>
    </row>
    <row r="18">
      <c r="A18" s="30" t="inlineStr">
        <is>
          <t>Cancelada</t>
        </is>
      </c>
      <c r="B18" s="30">
        <f>COUNTIF(Rotas_2026!R3:R12,A18)</f>
        <v/>
      </c>
    </row>
    <row r="19"/>
    <row r="20">
      <c r="A20" s="21" t="inlineStr">
        <is>
          <t>LUCRO POR MOTORISTA</t>
        </is>
      </c>
    </row>
    <row r="21">
      <c r="A21" s="28" t="inlineStr">
        <is>
          <t>Motorista</t>
        </is>
      </c>
      <c r="B21" s="28" t="inlineStr">
        <is>
          <t>Lucro (R$)</t>
        </is>
      </c>
    </row>
    <row r="22">
      <c r="A22" s="29" t="inlineStr">
        <is>
          <t>João Silva</t>
        </is>
      </c>
      <c r="B22" s="55">
        <f>SUMIF(Rotas_2026!G3:G12,A22,Rotas_2026!Q3:Q12)</f>
        <v/>
      </c>
    </row>
    <row r="23">
      <c r="A23" s="30" t="inlineStr">
        <is>
          <t>Maria Oliveira</t>
        </is>
      </c>
      <c r="B23" s="56">
        <f>SUMIF(Rotas_2026!G3:G12,A23,Rotas_2026!Q3:Q12)</f>
        <v/>
      </c>
    </row>
    <row r="24">
      <c r="A24" s="29" t="inlineStr">
        <is>
          <t>Pedro Santos</t>
        </is>
      </c>
      <c r="B24" s="55">
        <f>SUMIF(Rotas_2026!G3:G12,A24,Rotas_2026!Q3:Q12)</f>
        <v/>
      </c>
    </row>
    <row r="25">
      <c r="A25" s="30" t="inlineStr">
        <is>
          <t>Ana Souza</t>
        </is>
      </c>
      <c r="B25" s="56">
        <f>SUMIF(Rotas_2026!G3:G12,A25,Rotas_2026!Q3:Q12)</f>
        <v/>
      </c>
    </row>
    <row r="26">
      <c r="A26" s="29" t="inlineStr">
        <is>
          <t>Carlos Pereira</t>
        </is>
      </c>
      <c r="B26" s="55">
        <f>SUMIF(Rotas_2026!G3:G12,A26,Rotas_2026!Q3:Q12)</f>
        <v/>
      </c>
    </row>
    <row r="27">
      <c r="A27" s="30" t="inlineStr">
        <is>
          <t>Juliana Costa</t>
        </is>
      </c>
      <c r="B27" s="56">
        <f>SUMIF(Rotas_2026!G3:G12,A27,Rotas_2026!Q3:Q12)</f>
        <v/>
      </c>
    </row>
    <row r="28">
      <c r="A28" s="29" t="inlineStr">
        <is>
          <t>Rafael Almeida</t>
        </is>
      </c>
      <c r="B28" s="55">
        <f>SUMIF(Rotas_2026!G3:G12,A28,Rotas_2026!Q3:Q12)</f>
        <v/>
      </c>
    </row>
    <row r="29">
      <c r="A29" s="30" t="inlineStr">
        <is>
          <t>Camila Ferreira</t>
        </is>
      </c>
      <c r="B29" s="56">
        <f>SUMIF(Rotas_2026!G3:G12,A29,Rotas_2026!Q3:Q12)</f>
        <v/>
      </c>
    </row>
  </sheetData>
  <mergeCells count="4">
    <mergeCell ref="A1:F1"/>
    <mergeCell ref="A3:B3"/>
    <mergeCell ref="A13:B13"/>
    <mergeCell ref="A20:B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8" customWidth="1" min="3" max="3"/>
    <col width="16" customWidth="1" min="4" max="4"/>
    <col width="18" customWidth="1" min="5" max="5"/>
  </cols>
  <sheetData>
    <row r="1">
      <c r="A1" s="2" t="inlineStr">
        <is>
          <t>Tipo de Serviço</t>
        </is>
      </c>
      <c r="B1" s="2" t="inlineStr">
        <is>
          <t>Status</t>
        </is>
      </c>
      <c r="C1" s="2" t="inlineStr">
        <is>
          <t>Motoristas</t>
        </is>
      </c>
      <c r="D1" s="2" t="inlineStr">
        <is>
          <t>Veículos</t>
        </is>
      </c>
      <c r="E1" s="2" t="inlineStr">
        <is>
          <t>Cidades</t>
        </is>
      </c>
    </row>
    <row r="2">
      <c r="A2" s="29" t="inlineStr">
        <is>
          <t>Entrega</t>
        </is>
      </c>
      <c r="B2" s="29" t="inlineStr">
        <is>
          <t>Concluída</t>
        </is>
      </c>
      <c r="C2" s="29" t="inlineStr">
        <is>
          <t>João Silva</t>
        </is>
      </c>
      <c r="D2" s="29" t="inlineStr">
        <is>
          <t>Van Fiorino</t>
        </is>
      </c>
      <c r="E2" s="29" t="inlineStr">
        <is>
          <t>São Paulo</t>
        </is>
      </c>
    </row>
    <row r="3">
      <c r="A3" s="30" t="inlineStr">
        <is>
          <t>Coleta</t>
        </is>
      </c>
      <c r="B3" s="30" t="inlineStr">
        <is>
          <t>Em andamento</t>
        </is>
      </c>
      <c r="C3" s="30" t="inlineStr">
        <is>
          <t>Maria Oliveira</t>
        </is>
      </c>
      <c r="D3" s="30" t="inlineStr">
        <is>
          <t>Utilitário</t>
        </is>
      </c>
      <c r="E3" s="30" t="inlineStr">
        <is>
          <t>Rio de Janeiro</t>
        </is>
      </c>
    </row>
    <row r="4">
      <c r="A4" s="29" t="inlineStr">
        <is>
          <t>Visita Técnica</t>
        </is>
      </c>
      <c r="B4" s="29" t="inlineStr">
        <is>
          <t>Atrasado</t>
        </is>
      </c>
      <c r="C4" s="29" t="inlineStr">
        <is>
          <t>Pedro Santos</t>
        </is>
      </c>
      <c r="D4" s="29" t="inlineStr">
        <is>
          <t>Sedan</t>
        </is>
      </c>
      <c r="E4" s="29" t="inlineStr">
        <is>
          <t>Belo Horizonte</t>
        </is>
      </c>
    </row>
    <row r="5">
      <c r="A5" s="30" t="inlineStr">
        <is>
          <t>Transferência</t>
        </is>
      </c>
      <c r="B5" s="30" t="inlineStr">
        <is>
          <t>Cancelada</t>
        </is>
      </c>
      <c r="C5" s="30" t="inlineStr">
        <is>
          <t>Ana Souza</t>
        </is>
      </c>
      <c r="D5" s="30" t="inlineStr">
        <is>
          <t>Truck 3/4</t>
        </is>
      </c>
      <c r="E5" s="30" t="inlineStr">
        <is>
          <t>Curitiba</t>
        </is>
      </c>
    </row>
    <row r="6">
      <c r="C6" s="29" t="inlineStr">
        <is>
          <t>Carlos Pereira</t>
        </is>
      </c>
      <c r="D6" s="29" t="inlineStr">
        <is>
          <t>Truck VUC</t>
        </is>
      </c>
      <c r="E6" s="29" t="inlineStr">
        <is>
          <t>Porto Alegre</t>
        </is>
      </c>
    </row>
    <row r="7">
      <c r="C7" s="30" t="inlineStr">
        <is>
          <t>Juliana Costa</t>
        </is>
      </c>
      <c r="E7" s="30" t="inlineStr">
        <is>
          <t>Salvador</t>
        </is>
      </c>
    </row>
    <row r="8">
      <c r="C8" s="29" t="inlineStr">
        <is>
          <t>Rafael Almeida</t>
        </is>
      </c>
      <c r="E8" s="29" t="inlineStr">
        <is>
          <t>Recife</t>
        </is>
      </c>
    </row>
    <row r="9">
      <c r="C9" s="30" t="inlineStr">
        <is>
          <t>Camila Ferreira</t>
        </is>
      </c>
      <c r="E9" s="30" t="inlineStr">
        <is>
          <t>Fortaleza</t>
        </is>
      </c>
    </row>
    <row r="10">
      <c r="E10" s="29" t="inlineStr">
        <is>
          <t>Campinas</t>
        </is>
      </c>
    </row>
    <row r="11">
      <c r="E11" s="30" t="inlineStr">
        <is>
          <t>Niterói</t>
        </is>
      </c>
    </row>
    <row r="12">
      <c r="E12" s="29" t="inlineStr">
        <is>
          <t>Contagem</t>
        </is>
      </c>
    </row>
    <row r="13">
      <c r="E13" s="30" t="inlineStr">
        <is>
          <t>Joinville</t>
        </is>
      </c>
    </row>
    <row r="14">
      <c r="E14" s="29" t="inlineStr">
        <is>
          <t>Canoas</t>
        </is>
      </c>
    </row>
    <row r="15">
      <c r="E15" s="30" t="inlineStr">
        <is>
          <t>Feira de Santana</t>
        </is>
      </c>
    </row>
    <row r="16">
      <c r="E16" s="29" t="inlineStr">
        <is>
          <t>Olinda</t>
        </is>
      </c>
    </row>
    <row r="17">
      <c r="E17" s="30" t="inlineStr">
        <is>
          <t>Caucaia</t>
        </is>
      </c>
    </row>
    <row r="18">
      <c r="E18" s="29" t="inlineStr">
        <is>
          <t>Guarulhos</t>
        </is>
      </c>
    </row>
    <row r="19">
      <c r="E19" s="30" t="inlineStr">
        <is>
          <t>Ponta Grossa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8" customWidth="1" min="1" max="1"/>
    <col width="90" customWidth="1" min="2" max="2"/>
  </cols>
  <sheetData>
    <row r="1" ht="26" customHeight="1">
      <c r="A1" s="31" t="inlineStr">
        <is>
          <t>INSTRUÇÕES DE USO — WORKBOOK ROTEIRIZAÇÃO</t>
        </is>
      </c>
    </row>
    <row r="2"/>
    <row r="3">
      <c r="A3" s="32" t="inlineStr">
        <is>
          <t>Planilha</t>
        </is>
      </c>
      <c r="B3" s="32" t="inlineStr">
        <is>
          <t>Descrição</t>
        </is>
      </c>
    </row>
    <row r="4" ht="70" customHeight="1">
      <c r="A4" s="33" t="inlineStr">
        <is>
          <t>Rotas_2026</t>
        </is>
      </c>
      <c r="B4" s="34" t="inlineStr">
        <is>
          <t>Base principal de dados. Cada linha representa uma rota (entrega, coleta, visita técnica ou transferência). Preencha as células em amarelo (Pedágio, Combustível, Faturado) e selecione os valores de Tipo de Serviço, Motorista, Veículo, Status e Cidades pelas listas suspensas (dropdown). Custo Total, Lucro, Pontualidade, Dif. Km (%) e Dif. Tempo (%) são calculados automaticamente.</t>
        </is>
      </c>
    </row>
    <row r="5" ht="70" customHeight="1">
      <c r="A5" s="35" t="inlineStr">
        <is>
          <t>Resumo</t>
        </is>
      </c>
      <c r="B5" s="36" t="inlineStr">
        <is>
          <t>Painel com indicadores gerais (total de rotas, km, custos, faturamento, lucro e margem) e quatro gráficos: Km Previsto x Km Rodado por rota, Distribuição de Status, Lucro por Motorista e Evolução do Lucro ao longo das datas. Os valores são atualizados automaticamente a partir da planilha Rotas_2026.</t>
        </is>
      </c>
    </row>
    <row r="6" ht="70" customHeight="1">
      <c r="A6" s="33" t="inlineStr">
        <is>
          <t>Listas</t>
        </is>
      </c>
      <c r="B6" s="34" t="inlineStr">
        <is>
          <t>Tabelas de apoio utilizadas nas listas suspensas (validação de dados) da planilha Rotas_2026: Tipo de Serviço, Status, Motoristas, Veículos e Cidades. Para adicionar novos itens, edite estas colunas e ajuste o intervalo de validação se necessário.</t>
        </is>
      </c>
    </row>
    <row r="7"/>
    <row r="8">
      <c r="A8" s="21" t="inlineStr">
        <is>
          <t>Dicas rápidas</t>
        </is>
      </c>
    </row>
    <row r="9">
      <c r="A9" s="37" t="inlineStr">
        <is>
          <t>•</t>
        </is>
      </c>
      <c r="B9" s="38" t="inlineStr">
        <is>
          <t>Célula amarela = campo de entrada editável.</t>
        </is>
      </c>
    </row>
    <row r="10">
      <c r="A10" s="37" t="inlineStr">
        <is>
          <t>•</t>
        </is>
      </c>
      <c r="B10" s="38" t="inlineStr">
        <is>
          <t>Status "Atrasado" aparece destacado em vermelho e "Concluída" em verde na planilha Rotas_2026.</t>
        </is>
      </c>
    </row>
    <row r="11">
      <c r="A11" s="37" t="inlineStr">
        <is>
          <t>•</t>
        </is>
      </c>
      <c r="B11" s="38" t="inlineStr">
        <is>
          <t>A coluna Pontualidade compara Tempo Real x Tempo Previsto automaticamente.</t>
        </is>
      </c>
    </row>
    <row r="12">
      <c r="A12" s="37" t="inlineStr">
        <is>
          <t>•</t>
        </is>
      </c>
      <c r="B12" s="38" t="inlineStr">
        <is>
          <t>Atualize as listas suspensas na planilha Listas para incluir novos motoristas, veículos ou cidades.</t>
        </is>
      </c>
    </row>
    <row r="13">
      <c r="A13" s="37" t="inlineStr">
        <is>
          <t>•</t>
        </is>
      </c>
      <c r="B13" s="38" t="inlineStr">
        <is>
          <t>Os gráficos da planilha Resumo são atualizados automaticamente ao alterar os dados de Rotas_2026.</t>
        </is>
      </c>
    </row>
  </sheetData>
  <mergeCells count="7">
    <mergeCell ref="A1:B1"/>
    <mergeCell ref="A8:B8"/>
    <mergeCell ref="B9"/>
    <mergeCell ref="B10"/>
    <mergeCell ref="B11"/>
    <mergeCell ref="B12"/>
    <mergeCell ref="B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2026-07-14T02:33:07Z</dcterms:created>
  <dcterms:modified xmlns:dcterms="http://purl.org/dc/terms/" xmlns:xsi="http://www.w3.org/2001/XMLSchema-instance" xsi:type="dcterms:W3CDTF">2026-07-14T02:33:07Z</dcterms:modified>
</cp:coreProperties>
</file>