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de Risco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'Registro de Riscos'!$A$4:$Z$104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.0"/>
  </numFmts>
  <fonts count="6">
    <font>
      <name val="Calibri"/>
      <family val="2"/>
      <color theme="1"/>
      <sz val="11"/>
      <scheme val="minor"/>
    </font>
    <font>
      <name val="Aptos Display"/>
      <b val="1"/>
      <color rgb="00FFFFFF"/>
      <sz val="16"/>
    </font>
    <font>
      <name val="Aptos"/>
      <color rgb="001F2937"/>
      <sz val="10"/>
    </font>
    <font>
      <name val="Aptos"/>
      <b val="1"/>
      <color rgb="00FFFFFF"/>
      <sz val="11"/>
    </font>
    <font>
      <name val="Aptos"/>
      <b val="1"/>
      <color rgb="001F2937"/>
      <sz val="10"/>
    </font>
    <font>
      <name val="Aptos"/>
      <b val="1"/>
      <color rgb="00FFFFFF"/>
      <sz val="10"/>
    </font>
  </fonts>
  <fills count="12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E0F2FE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22C55E"/>
      </patternFill>
    </fill>
    <fill>
      <patternFill patternType="solid">
        <fgColor rgb="00FEF3C7"/>
      </patternFill>
    </fill>
    <fill>
      <patternFill patternType="solid">
        <fgColor rgb="00DC262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left" vertical="center" wrapText="1"/>
    </xf>
    <xf numFmtId="9" fontId="4" fillId="6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166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 wrapText="1"/>
    </xf>
    <xf numFmtId="165" fontId="4" fillId="7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top" wrapText="1"/>
    </xf>
    <xf numFmtId="0" fontId="2" fillId="4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top" wrapText="1"/>
    </xf>
    <xf numFmtId="0" fontId="2" fillId="7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0" fontId="5" fillId="9" borderId="1" applyAlignment="1" pivotButton="0" quotePrefix="0" xfId="0">
      <alignment horizontal="left" vertical="center" wrapText="1"/>
    </xf>
    <xf numFmtId="0" fontId="4" fillId="10" borderId="1" applyAlignment="1" pivotButton="0" quotePrefix="0" xfId="0">
      <alignment horizontal="left" vertical="center" wrapText="1"/>
    </xf>
    <xf numFmtId="0" fontId="5" fillId="11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name val="Aptos"/>
        <b val="1"/>
        <color rgb="00FFFFFF"/>
        <sz val="10"/>
      </font>
      <fill>
        <patternFill patternType="solid">
          <fgColor rgb="00DC2626"/>
        </patternFill>
      </fill>
    </dxf>
    <dxf>
      <font>
        <name val="Aptos"/>
        <b val="1"/>
        <color rgb="001F2937"/>
        <sz val="10"/>
      </font>
      <fill>
        <patternFill patternType="solid">
          <fgColor rgb="00FEE2E2"/>
        </patternFill>
      </fill>
    </dxf>
    <dxf>
      <font>
        <name val="Aptos"/>
        <b val="1"/>
        <color rgb="001F2937"/>
        <sz val="10"/>
      </font>
      <fill>
        <patternFill patternType="solid">
          <fgColor rgb="00FEF3C7"/>
        </patternFill>
      </fill>
    </dxf>
    <dxf>
      <font>
        <name val="Aptos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tipo de risco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'Dashboard'!H4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'Dashboard'!$G$5:$G$9</f>
            </numRef>
          </cat>
          <val>
            <numRef>
              <f>'Dashboard'!$H$5:$H$9</f>
            </numRef>
          </val>
        </ser>
        <firstSliceAng val="0"/>
        <holeSize val="55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Riscos por classificação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'Dashboard'!E4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'Dashboard'!$D$5:$D$8</f>
            </numRef>
          </cat>
          <val>
            <numRef>
              <f>'Dashboard'!$E$5:$E$8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Classificação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Custos estimados por setor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'Dashboard'!$A$14:$A$21</f>
            </numRef>
          </cat>
          <val>
            <numRef>
              <f>'Dashboard'!$B$14:$B$21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Setor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Custo estimado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das ações por setor</a:t>
            </a:r>
          </a:p>
        </rich>
      </tx>
    </title>
    <plotArea>
      <barChart>
        <barDir val="bar"/>
        <grouping val="stacked"/>
        <ser>
          <idx val="0"/>
          <order val="0"/>
          <tx>
            <strRef>
              <f>'Dashboard'!E13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'Dashboard'!$D$14:$D$21</f>
            </numRef>
          </cat>
          <val>
            <numRef>
              <f>'Dashboard'!$E$14:$E$21</f>
            </numRef>
          </val>
        </ser>
        <ser>
          <idx val="1"/>
          <order val="1"/>
          <tx>
            <strRef>
              <f>'Dashboard'!F13</f>
            </strRef>
          </tx>
          <spPr>
            <a:solidFill xmlns:a="http://schemas.openxmlformats.org/drawingml/2006/main">
              <a:srgbClr val="1D4ED8"/>
            </a:solidFill>
            <a:ln xmlns:a="http://schemas.openxmlformats.org/drawingml/2006/main">
              <a:prstDash val="solid"/>
            </a:ln>
          </spPr>
          <cat>
            <numRef>
              <f>'Dashboard'!$D$14:$D$21</f>
            </numRef>
          </cat>
          <val>
            <numRef>
              <f>'Dashboard'!$F$14:$F$21</f>
            </numRef>
          </val>
        </ser>
        <ser>
          <idx val="2"/>
          <order val="2"/>
          <tx>
            <strRef>
              <f>'Dashboard'!G13</f>
            </strRef>
          </tx>
          <spPr>
            <a:solidFill xmlns:a="http://schemas.openxmlformats.org/drawingml/2006/main">
              <a:srgbClr val="10B981"/>
            </a:solidFill>
            <a:ln xmlns:a="http://schemas.openxmlformats.org/drawingml/2006/main">
              <a:prstDash val="solid"/>
            </a:ln>
          </spPr>
          <cat>
            <numRef>
              <f>'Dashboard'!$D$14:$D$21</f>
            </numRef>
          </cat>
          <val>
            <numRef>
              <f>'Dashboard'!$G$14:$G$21</f>
            </numRef>
          </val>
        </ser>
        <ser>
          <idx val="3"/>
          <order val="3"/>
          <tx>
            <strRef>
              <f>'Dashboard'!H13</f>
            </strRef>
          </tx>
          <spPr>
            <a:solidFill xmlns:a="http://schemas.openxmlformats.org/drawingml/2006/main">
              <a:srgbClr val="64748B"/>
            </a:solidFill>
            <a:ln xmlns:a="http://schemas.openxmlformats.org/drawingml/2006/main">
              <a:prstDash val="solid"/>
            </a:ln>
          </spPr>
          <cat>
            <numRef>
              <f>'Dashboard'!$D$14:$D$21</f>
            </numRef>
          </cat>
          <val>
            <numRef>
              <f>'Dashboard'!$H$14:$H$21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Setor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9</col>
      <colOff>0</colOff>
      <row>9</row>
      <rowOff>0</rowOff>
    </from>
    <ext cx="46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22</row>
      <rowOff>0</rowOff>
    </from>
    <ext cx="46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22</row>
      <rowOff>0</rowOff>
    </from>
    <ext cx="46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0</col>
      <colOff>0</colOff>
      <row>39</row>
      <rowOff>0</rowOff>
    </from>
    <ext cx="5760000" cy="324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D4ED8"/>
    <outlinePr summaryBelow="1" summaryRight="1"/>
    <pageSetUpPr/>
  </sheetPr>
  <dimension ref="A1:Z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2" customWidth="1" min="3" max="3"/>
    <col width="18" customWidth="1" min="4" max="4"/>
    <col width="18" customWidth="1" min="5" max="5"/>
    <col width="28" customWidth="1" min="6" max="6"/>
    <col width="36" customWidth="1" min="7" max="7"/>
    <col width="17" customWidth="1" min="8" max="8"/>
    <col width="30" customWidth="1" min="9" max="9"/>
    <col width="16" customWidth="1" min="10" max="10"/>
    <col width="13" customWidth="1" min="11" max="11"/>
    <col width="13" customWidth="1" min="12" max="12"/>
    <col width="15" customWidth="1" min="13" max="13"/>
    <col width="18" customWidth="1" min="14" max="14"/>
    <col width="19" customWidth="1" min="15" max="15"/>
    <col width="34" customWidth="1" min="16" max="16"/>
    <col width="38" customWidth="1" min="17" max="17"/>
    <col width="20" customWidth="1" min="18" max="18"/>
    <col width="16" customWidth="1" min="19" max="19"/>
    <col width="17" customWidth="1" min="20" max="20"/>
    <col width="18" customWidth="1" min="21" max="21"/>
    <col width="17" customWidth="1" min="22" max="22"/>
    <col width="15" customWidth="1" min="23" max="23"/>
    <col width="34" customWidth="1" min="24" max="24"/>
    <col width="18" customWidth="1" min="25" max="25"/>
    <col width="16" customWidth="1" min="26" max="26"/>
  </cols>
  <sheetData>
    <row r="1" ht="28" customHeight="1">
      <c r="A1" s="1" t="inlineStr">
        <is>
          <t>Registro de Perigos e Riscos Ocupacionais</t>
        </is>
      </c>
    </row>
    <row r="2">
      <c r="A2" s="2" t="inlineStr">
        <is>
          <t>Registre um perigo por linha. Campos em amarelo são editáveis; campos em azul claro são calculados automaticamente.</t>
        </is>
      </c>
    </row>
    <row r="3"/>
    <row r="4" ht="42" customHeight="1">
      <c r="A4" s="3" t="inlineStr">
        <is>
          <t>ID do risco</t>
        </is>
      </c>
      <c r="B4" s="3" t="inlineStr">
        <is>
          <t>Data da identificação</t>
        </is>
      </c>
      <c r="C4" s="3" t="inlineStr">
        <is>
          <t>Unidade/filial</t>
        </is>
      </c>
      <c r="D4" s="3" t="inlineStr">
        <is>
          <t>Cidade</t>
        </is>
      </c>
      <c r="E4" s="3" t="inlineStr">
        <is>
          <t>Setor</t>
        </is>
      </c>
      <c r="F4" s="3" t="inlineStr">
        <is>
          <t>Atividade</t>
        </is>
      </c>
      <c r="G4" s="3" t="inlineStr">
        <is>
          <t>Perigo identificado</t>
        </is>
      </c>
      <c r="H4" s="3" t="inlineStr">
        <is>
          <t>Tipo de risco</t>
        </is>
      </c>
      <c r="I4" s="3" t="inlineStr">
        <is>
          <t>Consequência possível</t>
        </is>
      </c>
      <c r="J4" s="3" t="inlineStr">
        <is>
          <t>Pessoas expostas</t>
        </is>
      </c>
      <c r="K4" s="3" t="inlineStr">
        <is>
          <t>Frequência
1 a 5</t>
        </is>
      </c>
      <c r="L4" s="3" t="inlineStr">
        <is>
          <t>Severidade
1 a 5</t>
        </is>
      </c>
      <c r="M4" s="3" t="inlineStr">
        <is>
          <t>Probabilidade
1 a 5</t>
        </is>
      </c>
      <c r="N4" s="3" t="inlineStr">
        <is>
          <t>Pontuação do risco</t>
        </is>
      </c>
      <c r="O4" s="3" t="inlineStr">
        <is>
          <t>Classificação do risco</t>
        </is>
      </c>
      <c r="P4" s="3" t="inlineStr">
        <is>
          <t>Medidas existentes</t>
        </is>
      </c>
      <c r="Q4" s="3" t="inlineStr">
        <is>
          <t>Ação recomendada</t>
        </is>
      </c>
      <c r="R4" s="3" t="inlineStr">
        <is>
          <t>Responsável</t>
        </is>
      </c>
      <c r="S4" s="3" t="inlineStr">
        <is>
          <t>Prazo da ação</t>
        </is>
      </c>
      <c r="T4" s="3" t="inlineStr">
        <is>
          <t>Status</t>
        </is>
      </c>
      <c r="U4" s="3" t="inlineStr">
        <is>
          <t>Custo estimado
R$</t>
        </is>
      </c>
      <c r="V4" s="3" t="inlineStr">
        <is>
          <t>Data de conclusão</t>
        </is>
      </c>
      <c r="W4" s="3" t="inlineStr">
        <is>
          <t>Dias em atraso</t>
        </is>
      </c>
      <c r="X4" s="3" t="inlineStr">
        <is>
          <t>Observações</t>
        </is>
      </c>
      <c r="Y4" s="3" t="inlineStr">
        <is>
          <t>Prazo padrão
(dias)</t>
        </is>
      </c>
      <c r="Z4" s="3" t="inlineStr">
        <is>
          <t>% de conclusão</t>
        </is>
      </c>
    </row>
    <row r="5" ht="42" customHeight="1">
      <c r="A5" s="4" t="inlineStr">
        <is>
          <t>R-2026-001</t>
        </is>
      </c>
      <c r="B5" s="5" t="n">
        <v>46091</v>
      </c>
      <c r="C5" s="4" t="inlineStr">
        <is>
          <t>Matriz Paulista</t>
        </is>
      </c>
      <c r="D5" s="4" t="inlineStr">
        <is>
          <t>São Paulo</t>
        </is>
      </c>
      <c r="E5" s="4" t="inlineStr">
        <is>
          <t>Administrativo</t>
        </is>
      </c>
      <c r="F5" s="4" t="inlineStr">
        <is>
          <t>Circulação entre mesas</t>
        </is>
      </c>
      <c r="G5" s="4" t="inlineStr">
        <is>
          <t>Piso molhado próximo à copa</t>
        </is>
      </c>
      <c r="H5" s="4" t="inlineStr">
        <is>
          <t>Acidente</t>
        </is>
      </c>
      <c r="I5" s="4" t="inlineStr">
        <is>
          <t>Queda ao mesmo nível e contusão</t>
        </is>
      </c>
      <c r="J5" s="4" t="n">
        <v>28</v>
      </c>
      <c r="K5" s="4" t="n">
        <v>3</v>
      </c>
      <c r="L5" s="4" t="n">
        <v>2</v>
      </c>
      <c r="M5" s="4" t="n">
        <v>3</v>
      </c>
      <c r="N5" s="6">
        <f>IF(A5="","",K5*L5*M5)</f>
        <v/>
      </c>
      <c r="O5" s="6">
        <f>IF(A5="","",IF(N5&gt;=50,"Crítico",IF(N5&gt;=25,"Alto",IF(N5&gt;=10,"Moderado","Baixo"))))</f>
        <v/>
      </c>
      <c r="P5" s="4" t="inlineStr">
        <is>
          <t>Sinalização pontual e limpeza diária</t>
        </is>
      </c>
      <c r="Q5" s="4" t="inlineStr">
        <is>
          <t>Instalar tapete antiderrapante e revisar rotina de limpeza</t>
        </is>
      </c>
      <c r="R5" s="4" t="inlineStr">
        <is>
          <t>João Silva</t>
        </is>
      </c>
      <c r="S5" s="5" t="n">
        <v>46236</v>
      </c>
      <c r="T5" s="4" t="inlineStr">
        <is>
          <t>Aberto</t>
        </is>
      </c>
      <c r="U5" s="7" t="n">
        <v>650</v>
      </c>
      <c r="V5" s="5" t="n"/>
      <c r="W5" s="6">
        <f>IF(A5="","",IF(AND(T5&lt;&gt;"Concluído",S5&lt;&gt;"",S5&lt;TODAY()),TODAY()-S5,0))</f>
        <v/>
      </c>
      <c r="X5" s="4" t="inlineStr">
        <is>
          <t>Inspeção realizada após relato de colaboradores.</t>
        </is>
      </c>
      <c r="Y5" s="6">
        <f>IF(A5="","",IFERROR(VLOOKUP(O5,'Dashboard'!$J$5:$K$8,2,FALSE),"Não definido"))</f>
        <v/>
      </c>
      <c r="Z5" s="8">
        <f>IF(A5="","",IF(T5="Concluído",100%,0%))</f>
        <v/>
      </c>
    </row>
    <row r="6" ht="42" customHeight="1">
      <c r="A6" s="4" t="inlineStr">
        <is>
          <t>R-2026-002</t>
        </is>
      </c>
      <c r="B6" s="5" t="n">
        <v>46111</v>
      </c>
      <c r="C6" s="4" t="inlineStr">
        <is>
          <t>Filial Campinas</t>
        </is>
      </c>
      <c r="D6" s="4" t="inlineStr">
        <is>
          <t>Campinas</t>
        </is>
      </c>
      <c r="E6" s="4" t="inlineStr">
        <is>
          <t>Manutenção</t>
        </is>
      </c>
      <c r="F6" s="4" t="inlineStr">
        <is>
          <t>Operação próxima a compressores</t>
        </is>
      </c>
      <c r="G6" s="4" t="inlineStr">
        <is>
          <t>Ruído elevado próximo a compressores</t>
        </is>
      </c>
      <c r="H6" s="4" t="inlineStr">
        <is>
          <t>Físico</t>
        </is>
      </c>
      <c r="I6" s="4" t="inlineStr">
        <is>
          <t>Perda auditiva e desconforto</t>
        </is>
      </c>
      <c r="J6" s="4" t="n">
        <v>12</v>
      </c>
      <c r="K6" s="4" t="n">
        <v>4</v>
      </c>
      <c r="L6" s="4" t="n">
        <v>4</v>
      </c>
      <c r="M6" s="4" t="n">
        <v>4</v>
      </c>
      <c r="N6" s="6">
        <f>IF(A6="","",K6*L6*M6)</f>
        <v/>
      </c>
      <c r="O6" s="6">
        <f>IF(A6="","",IF(N6&gt;=50,"Crítico",IF(N6&gt;=25,"Alto",IF(N6&gt;=10,"Moderado","Baixo"))))</f>
        <v/>
      </c>
      <c r="P6" s="4" t="inlineStr">
        <is>
          <t>Uso parcial de protetor auricular</t>
        </is>
      </c>
      <c r="Q6" s="4" t="inlineStr">
        <is>
          <t>Instalar barreira acústica e revisar proteção auditiva</t>
        </is>
      </c>
      <c r="R6" s="4" t="inlineStr">
        <is>
          <t>Maria Oliveira</t>
        </is>
      </c>
      <c r="S6" s="5" t="n">
        <v>46266</v>
      </c>
      <c r="T6" s="4" t="inlineStr">
        <is>
          <t>Em andamento</t>
        </is>
      </c>
      <c r="U6" s="7" t="n">
        <v>8500</v>
      </c>
      <c r="V6" s="5" t="n"/>
      <c r="W6" s="6">
        <f>IF(A6="","",IF(AND(T6&lt;&gt;"Concluído",S6&lt;&gt;"",S6&lt;TODAY()),TODAY()-S6,0))</f>
        <v/>
      </c>
      <c r="X6" s="4" t="inlineStr">
        <is>
          <t>Medição técnica recomendada para confirmação dos níveis de ruído.</t>
        </is>
      </c>
      <c r="Y6" s="6">
        <f>IF(A6="","",IFERROR(VLOOKUP(O6,'Dashboard'!$J$5:$K$8,2,FALSE),"Não definido"))</f>
        <v/>
      </c>
      <c r="Z6" s="8">
        <f>IF(A6="","",IF(T6="Concluído",100%,0%))</f>
        <v/>
      </c>
    </row>
    <row r="7" ht="42" customHeight="1">
      <c r="A7" s="4" t="inlineStr">
        <is>
          <t>R-2026-003</t>
        </is>
      </c>
      <c r="B7" s="5" t="n">
        <v>46131</v>
      </c>
      <c r="C7" s="4" t="inlineStr">
        <is>
          <t>Filial Rio Centro</t>
        </is>
      </c>
      <c r="D7" s="4" t="inlineStr">
        <is>
          <t>Rio de Janeiro</t>
        </is>
      </c>
      <c r="E7" s="4" t="inlineStr">
        <is>
          <t>Limpeza</t>
        </is>
      </c>
      <c r="F7" s="4" t="inlineStr">
        <is>
          <t>Armazenamento de saneantes</t>
        </is>
      </c>
      <c r="G7" s="4" t="inlineStr">
        <is>
          <t>Produtos de limpeza sem rotulagem adequada</t>
        </is>
      </c>
      <c r="H7" s="4" t="inlineStr">
        <is>
          <t>Químico</t>
        </is>
      </c>
      <c r="I7" s="4" t="inlineStr">
        <is>
          <t>Irritação da pele e intoxicação</t>
        </is>
      </c>
      <c r="J7" s="4" t="n">
        <v>8</v>
      </c>
      <c r="K7" s="4" t="n">
        <v>2</v>
      </c>
      <c r="L7" s="4" t="n">
        <v>3</v>
      </c>
      <c r="M7" s="4" t="n">
        <v>3</v>
      </c>
      <c r="N7" s="6">
        <f>IF(A7="","",K7*L7*M7)</f>
        <v/>
      </c>
      <c r="O7" s="6">
        <f>IF(A7="","",IF(N7&gt;=50,"Crítico",IF(N7&gt;=25,"Alto",IF(N7&gt;=10,"Moderado","Baixo"))))</f>
        <v/>
      </c>
      <c r="P7" s="4" t="inlineStr">
        <is>
          <t>Armário exclusivo para produtos</t>
        </is>
      </c>
      <c r="Q7" s="4" t="inlineStr">
        <is>
          <t>Identificar frascos e treinar equipe sobre armazenamento seguro</t>
        </is>
      </c>
      <c r="R7" s="4" t="inlineStr">
        <is>
          <t>Pedro Santos</t>
        </is>
      </c>
      <c r="S7" s="5" t="n">
        <v>46243</v>
      </c>
      <c r="T7" s="4" t="inlineStr">
        <is>
          <t>Concluído</t>
        </is>
      </c>
      <c r="U7" s="7" t="n">
        <v>350</v>
      </c>
      <c r="V7" s="5" t="n">
        <v>46251</v>
      </c>
      <c r="W7" s="6">
        <f>IF(A7="","",IF(AND(T7&lt;&gt;"Concluído",S7&lt;&gt;"",S7&lt;TODAY()),TODAY()-S7,0))</f>
        <v/>
      </c>
      <c r="X7" s="4" t="inlineStr">
        <is>
          <t>Rótulos aplicados e orientação registrada.</t>
        </is>
      </c>
      <c r="Y7" s="6">
        <f>IF(A7="","",IFERROR(VLOOKUP(O7,'Dashboard'!$J$5:$K$8,2,FALSE),"Não definido"))</f>
        <v/>
      </c>
      <c r="Z7" s="8">
        <f>IF(A7="","",IF(T7="Concluído",100%,0%))</f>
        <v/>
      </c>
    </row>
    <row r="8" ht="42" customHeight="1">
      <c r="A8" s="4" t="inlineStr">
        <is>
          <t>R-2026-004</t>
        </is>
      </c>
      <c r="B8" s="5" t="n">
        <v>46151</v>
      </c>
      <c r="C8" s="4" t="inlineStr">
        <is>
          <t>Loja Savassi</t>
        </is>
      </c>
      <c r="D8" s="4" t="inlineStr">
        <is>
          <t>Belo Horizonte</t>
        </is>
      </c>
      <c r="E8" s="4" t="inlineStr">
        <is>
          <t>Atendimento</t>
        </is>
      </c>
      <c r="F8" s="4" t="inlineStr">
        <is>
          <t>Atendimento em balcão</t>
        </is>
      </c>
      <c r="G8" s="4" t="inlineStr">
        <is>
          <t>Postura inadequada durante atendimento prolongado</t>
        </is>
      </c>
      <c r="H8" s="4" t="inlineStr">
        <is>
          <t>Ergonômico</t>
        </is>
      </c>
      <c r="I8" s="4" t="inlineStr">
        <is>
          <t>Dor lombar e fadiga muscular</t>
        </is>
      </c>
      <c r="J8" s="4" t="n">
        <v>16</v>
      </c>
      <c r="K8" s="4" t="n">
        <v>5</v>
      </c>
      <c r="L8" s="4" t="n">
        <v>3</v>
      </c>
      <c r="M8" s="4" t="n">
        <v>3</v>
      </c>
      <c r="N8" s="6">
        <f>IF(A8="","",K8*L8*M8)</f>
        <v/>
      </c>
      <c r="O8" s="6">
        <f>IF(A8="","",IF(N8&gt;=50,"Crítico",IF(N8&gt;=25,"Alto",IF(N8&gt;=10,"Moderado","Baixo"))))</f>
        <v/>
      </c>
      <c r="P8" s="4" t="inlineStr">
        <is>
          <t>Cadeiras com ajuste básico</t>
        </is>
      </c>
      <c r="Q8" s="4" t="inlineStr">
        <is>
          <t>Adequar mobiliário e orientar pausas durante a jornada</t>
        </is>
      </c>
      <c r="R8" s="4" t="inlineStr">
        <is>
          <t>Ana Souza</t>
        </is>
      </c>
      <c r="S8" s="5" t="n">
        <v>46271</v>
      </c>
      <c r="T8" s="4" t="inlineStr">
        <is>
          <t>Em andamento</t>
        </is>
      </c>
      <c r="U8" s="7" t="n">
        <v>2500</v>
      </c>
      <c r="V8" s="5" t="n"/>
      <c r="W8" s="6">
        <f>IF(A8="","",IF(AND(T8&lt;&gt;"Concluído",S8&lt;&gt;"",S8&lt;TODAY()),TODAY()-S8,0))</f>
        <v/>
      </c>
      <c r="X8" s="4" t="inlineStr">
        <is>
          <t>Avaliar altura dos monitores e apoio para pés.</t>
        </is>
      </c>
      <c r="Y8" s="6">
        <f>IF(A8="","",IFERROR(VLOOKUP(O8,'Dashboard'!$J$5:$K$8,2,FALSE),"Não definido"))</f>
        <v/>
      </c>
      <c r="Z8" s="8">
        <f>IF(A8="","",IF(T8="Concluído",100%,0%))</f>
        <v/>
      </c>
    </row>
    <row r="9" ht="42" customHeight="1">
      <c r="A9" s="4" t="inlineStr">
        <is>
          <t>R-2026-005</t>
        </is>
      </c>
      <c r="B9" s="5" t="n">
        <v>46171</v>
      </c>
      <c r="C9" s="4" t="inlineStr">
        <is>
          <t>Centro Logístico Sul</t>
        </is>
      </c>
      <c r="D9" s="4" t="inlineStr">
        <is>
          <t>Curitiba</t>
        </is>
      </c>
      <c r="E9" s="4" t="inlineStr">
        <is>
          <t>Estoque</t>
        </is>
      </c>
      <c r="F9" s="4" t="inlineStr">
        <is>
          <t>Separação e movimentação de caixas</t>
        </is>
      </c>
      <c r="G9" s="4" t="inlineStr">
        <is>
          <t>Levantamento manual de caixas no estoque</t>
        </is>
      </c>
      <c r="H9" s="4" t="inlineStr">
        <is>
          <t>Ergonômico</t>
        </is>
      </c>
      <c r="I9" s="4" t="inlineStr">
        <is>
          <t>Lesão muscular e afastamento</t>
        </is>
      </c>
      <c r="J9" s="4" t="n">
        <v>22</v>
      </c>
      <c r="K9" s="4" t="n">
        <v>4</v>
      </c>
      <c r="L9" s="4" t="n">
        <v>4</v>
      </c>
      <c r="M9" s="4" t="n">
        <v>3</v>
      </c>
      <c r="N9" s="6">
        <f>IF(A9="","",K9*L9*M9)</f>
        <v/>
      </c>
      <c r="O9" s="6">
        <f>IF(A9="","",IF(N9&gt;=50,"Crítico",IF(N9&gt;=25,"Alto",IF(N9&gt;=10,"Moderado","Baixo"))))</f>
        <v/>
      </c>
      <c r="P9" s="4" t="inlineStr">
        <is>
          <t>Carrinhos disponíveis em parte da área</t>
        </is>
      </c>
      <c r="Q9" s="4" t="inlineStr">
        <is>
          <t>Implantar treinamento de movimentação e disponibilizar paleteira</t>
        </is>
      </c>
      <c r="R9" s="4" t="inlineStr">
        <is>
          <t>Carlos Pereira</t>
        </is>
      </c>
      <c r="S9" s="5" t="n">
        <v>46282</v>
      </c>
      <c r="T9" s="4" t="inlineStr">
        <is>
          <t>Aberto</t>
        </is>
      </c>
      <c r="U9" s="7" t="n">
        <v>4200</v>
      </c>
      <c r="V9" s="5" t="n"/>
      <c r="W9" s="6">
        <f>IF(A9="","",IF(AND(T9&lt;&gt;"Concluído",S9&lt;&gt;"",S9&lt;TODAY()),TODAY()-S9,0))</f>
        <v/>
      </c>
      <c r="X9" s="4" t="inlineStr">
        <is>
          <t>Priorizar caixas acima de 20 kg e rotas de maior fluxo.</t>
        </is>
      </c>
      <c r="Y9" s="6">
        <f>IF(A9="","",IFERROR(VLOOKUP(O9,'Dashboard'!$J$5:$K$8,2,FALSE),"Não definido"))</f>
        <v/>
      </c>
      <c r="Z9" s="8">
        <f>IF(A9="","",IF(T9="Concluído",100%,0%))</f>
        <v/>
      </c>
    </row>
    <row r="10" ht="42" customHeight="1">
      <c r="A10" s="4" t="inlineStr">
        <is>
          <t>R-2026-006</t>
        </is>
      </c>
      <c r="B10" s="5" t="n">
        <v>46191</v>
      </c>
      <c r="C10" s="4" t="inlineStr">
        <is>
          <t>Oficina Carioca</t>
        </is>
      </c>
      <c r="D10" s="4" t="inlineStr">
        <is>
          <t>Rio de Janeiro</t>
        </is>
      </c>
      <c r="E10" s="4" t="inlineStr">
        <is>
          <t>Manutenção</t>
        </is>
      </c>
      <c r="F10" s="4" t="inlineStr">
        <is>
          <t>Manutenção de equipamentos</t>
        </is>
      </c>
      <c r="G10" s="4" t="inlineStr">
        <is>
          <t>Cabos elétricos expostos em área de passagem</t>
        </is>
      </c>
      <c r="H10" s="4" t="inlineStr">
        <is>
          <t>Acidente</t>
        </is>
      </c>
      <c r="I10" s="4" t="inlineStr">
        <is>
          <t>Choque elétrico, tropeço e queimadura</t>
        </is>
      </c>
      <c r="J10" s="4" t="n">
        <v>10</v>
      </c>
      <c r="K10" s="4" t="n">
        <v>3</v>
      </c>
      <c r="L10" s="4" t="n">
        <v>5</v>
      </c>
      <c r="M10" s="4" t="n">
        <v>4</v>
      </c>
      <c r="N10" s="6">
        <f>IF(A10="","",K10*L10*M10)</f>
        <v/>
      </c>
      <c r="O10" s="6">
        <f>IF(A10="","",IF(N10&gt;=50,"Crítico",IF(N10&gt;=25,"Alto",IF(N10&gt;=10,"Moderado","Baixo"))))</f>
        <v/>
      </c>
      <c r="P10" s="4" t="inlineStr">
        <is>
          <t>Isolamento provisório com fita</t>
        </is>
      </c>
      <c r="Q10" s="4" t="inlineStr">
        <is>
          <t>Substituir cabos danificados e instalar canaletas de proteção</t>
        </is>
      </c>
      <c r="R10" s="4" t="inlineStr">
        <is>
          <t>Juliana Costa</t>
        </is>
      </c>
      <c r="S10" s="5" t="n">
        <v>46255</v>
      </c>
      <c r="T10" s="4" t="inlineStr">
        <is>
          <t>Aberto</t>
        </is>
      </c>
      <c r="U10" s="7" t="n">
        <v>1800</v>
      </c>
      <c r="V10" s="5" t="n"/>
      <c r="W10" s="6">
        <f>IF(A10="","",IF(AND(T10&lt;&gt;"Concluído",S10&lt;&gt;"",S10&lt;TODAY()),TODAY()-S10,0))</f>
        <v/>
      </c>
      <c r="X10" s="4" t="inlineStr">
        <is>
          <t>Área sinalizada até a correção definitiva.</t>
        </is>
      </c>
      <c r="Y10" s="6">
        <f>IF(A10="","",IFERROR(VLOOKUP(O10,'Dashboard'!$J$5:$K$8,2,FALSE),"Não definido"))</f>
        <v/>
      </c>
      <c r="Z10" s="8">
        <f>IF(A10="","",IF(T10="Concluído",100%,0%))</f>
        <v/>
      </c>
    </row>
    <row r="11" ht="42" customHeight="1">
      <c r="A11" s="4" t="inlineStr">
        <is>
          <t>R-2026-007</t>
        </is>
      </c>
      <c r="B11" s="5" t="n">
        <v>46211</v>
      </c>
      <c r="C11" s="4" t="inlineStr">
        <is>
          <t>Clínica Salvador</t>
        </is>
      </c>
      <c r="D11" s="4" t="inlineStr">
        <is>
          <t>Salvador</t>
        </is>
      </c>
      <c r="E11" s="4" t="inlineStr">
        <is>
          <t>Clínica</t>
        </is>
      </c>
      <c r="F11" s="4" t="inlineStr">
        <is>
          <t>Descarte de materiais assistenciais</t>
        </is>
      </c>
      <c r="G11" s="4" t="inlineStr">
        <is>
          <t>Contato com resíduos biológicos em clínica</t>
        </is>
      </c>
      <c r="H11" s="4" t="inlineStr">
        <is>
          <t>Biológico</t>
        </is>
      </c>
      <c r="I11" s="4" t="inlineStr">
        <is>
          <t>Contaminação e infecção ocupacional</t>
        </is>
      </c>
      <c r="J11" s="4" t="n">
        <v>14</v>
      </c>
      <c r="K11" s="4" t="n">
        <v>3</v>
      </c>
      <c r="L11" s="4" t="n">
        <v>5</v>
      </c>
      <c r="M11" s="4" t="n">
        <v>3</v>
      </c>
      <c r="N11" s="6">
        <f>IF(A11="","",K11*L11*M11)</f>
        <v/>
      </c>
      <c r="O11" s="6">
        <f>IF(A11="","",IF(N11&gt;=50,"Crítico",IF(N11&gt;=25,"Alto",IF(N11&gt;=10,"Moderado","Baixo"))))</f>
        <v/>
      </c>
      <c r="P11" s="4" t="inlineStr">
        <is>
          <t>Coletores identificados e luvas disponíveis</t>
        </is>
      </c>
      <c r="Q11" s="4" t="inlineStr">
        <is>
          <t>Reforçar treinamento e revisar fluxo de descarte</t>
        </is>
      </c>
      <c r="R11" s="4" t="inlineStr">
        <is>
          <t>Maria Oliveira</t>
        </is>
      </c>
      <c r="S11" s="5" t="n">
        <v>46258</v>
      </c>
      <c r="T11" s="4" t="inlineStr">
        <is>
          <t>Concluído</t>
        </is>
      </c>
      <c r="U11" s="7" t="n">
        <v>3200</v>
      </c>
      <c r="V11" s="5" t="n">
        <v>46259</v>
      </c>
      <c r="W11" s="6">
        <f>IF(A11="","",IF(AND(T11&lt;&gt;"Concluído",S11&lt;&gt;"",S11&lt;TODAY()),TODAY()-S11,0))</f>
        <v/>
      </c>
      <c r="X11" s="4" t="inlineStr">
        <is>
          <t>Treinamento concluído com lista de presença.</t>
        </is>
      </c>
      <c r="Y11" s="6">
        <f>IF(A11="","",IFERROR(VLOOKUP(O11,'Dashboard'!$J$5:$K$8,2,FALSE),"Não definido"))</f>
        <v/>
      </c>
      <c r="Z11" s="8">
        <f>IF(A11="","",IF(T11="Concluído",100%,0%))</f>
        <v/>
      </c>
    </row>
    <row r="12" ht="42" customHeight="1">
      <c r="A12" s="4" t="inlineStr">
        <is>
          <t>R-2026-008</t>
        </is>
      </c>
      <c r="B12" s="5" t="n">
        <v>46231</v>
      </c>
      <c r="C12" s="4" t="inlineStr">
        <is>
          <t>Centro Logístico Sul</t>
        </is>
      </c>
      <c r="D12" s="4" t="inlineStr">
        <is>
          <t>Curitiba</t>
        </is>
      </c>
      <c r="E12" s="4" t="inlineStr">
        <is>
          <t>Expedição</t>
        </is>
      </c>
      <c r="F12" s="4" t="inlineStr">
        <is>
          <t>Conferência e embalagem de pedidos</t>
        </is>
      </c>
      <c r="G12" s="4" t="inlineStr">
        <is>
          <t>Iluminação insuficiente na área de expedição</t>
        </is>
      </c>
      <c r="H12" s="4" t="inlineStr">
        <is>
          <t>Físico</t>
        </is>
      </c>
      <c r="I12" s="4" t="inlineStr">
        <is>
          <t>Erro operacional, fadiga visual e queda</t>
        </is>
      </c>
      <c r="J12" s="4" t="n">
        <v>18</v>
      </c>
      <c r="K12" s="4" t="n">
        <v>3</v>
      </c>
      <c r="L12" s="4" t="n">
        <v>3</v>
      </c>
      <c r="M12" s="4" t="n">
        <v>2</v>
      </c>
      <c r="N12" s="6">
        <f>IF(A12="","",K12*L12*M12)</f>
        <v/>
      </c>
      <c r="O12" s="6">
        <f>IF(A12="","",IF(N12&gt;=50,"Crítico",IF(N12&gt;=25,"Alto",IF(N12&gt;=10,"Moderado","Baixo"))))</f>
        <v/>
      </c>
      <c r="P12" s="4" t="inlineStr">
        <is>
          <t>Iluminação geral existente</t>
        </is>
      </c>
      <c r="Q12" s="4" t="inlineStr">
        <is>
          <t>Instalar luminárias adicionais e revisar pontos de sombra</t>
        </is>
      </c>
      <c r="R12" s="4" t="inlineStr">
        <is>
          <t>Pedro Santos</t>
        </is>
      </c>
      <c r="S12" s="5" t="n">
        <v>46296</v>
      </c>
      <c r="T12" s="4" t="inlineStr">
        <is>
          <t>Aceito</t>
        </is>
      </c>
      <c r="U12" s="7" t="n">
        <v>1250</v>
      </c>
      <c r="V12" s="5" t="n"/>
      <c r="W12" s="6">
        <f>IF(A12="","",IF(AND(T12&lt;&gt;"Concluído",S12&lt;&gt;"",S12&lt;TODAY()),TODAY()-S12,0))</f>
        <v/>
      </c>
      <c r="X12" s="4" t="inlineStr">
        <is>
          <t>Aceite temporário registrado até a próxima melhoria predial.</t>
        </is>
      </c>
      <c r="Y12" s="6">
        <f>IF(A12="","",IFERROR(VLOOKUP(O12,'Dashboard'!$J$5:$K$8,2,FALSE),"Não definido"))</f>
        <v/>
      </c>
      <c r="Z12" s="8">
        <f>IF(A12="","",IF(T12="Concluído",100%,0%))</f>
        <v/>
      </c>
    </row>
    <row r="13" ht="42" customHeight="1">
      <c r="A13" s="4" t="inlineStr">
        <is>
          <t>R-2026-009</t>
        </is>
      </c>
      <c r="B13" s="5" t="n">
        <v>46249</v>
      </c>
      <c r="C13" s="4" t="inlineStr">
        <is>
          <t>Unidade Industrial Nordeste</t>
        </is>
      </c>
      <c r="D13" s="4" t="inlineStr">
        <is>
          <t>Salvador</t>
        </is>
      </c>
      <c r="E13" s="4" t="inlineStr">
        <is>
          <t>Produção</t>
        </is>
      </c>
      <c r="F13" s="4" t="inlineStr">
        <is>
          <t>Corte de perfis metálicos</t>
        </is>
      </c>
      <c r="G13" s="4" t="inlineStr">
        <is>
          <t>Ausência de proteção em máquina de corte</t>
        </is>
      </c>
      <c r="H13" s="4" t="inlineStr">
        <is>
          <t>Acidente</t>
        </is>
      </c>
      <c r="I13" s="4" t="inlineStr">
        <is>
          <t>Amputação, laceração grave e afastamento</t>
        </is>
      </c>
      <c r="J13" s="4" t="n">
        <v>9</v>
      </c>
      <c r="K13" s="4" t="n">
        <v>5</v>
      </c>
      <c r="L13" s="4" t="n">
        <v>5</v>
      </c>
      <c r="M13" s="4" t="n">
        <v>5</v>
      </c>
      <c r="N13" s="6">
        <f>IF(A13="","",K13*L13*M13)</f>
        <v/>
      </c>
      <c r="O13" s="6">
        <f>IF(A13="","",IF(N13&gt;=50,"Crítico",IF(N13&gt;=25,"Alto",IF(N13&gt;=10,"Moderado","Baixo"))))</f>
        <v/>
      </c>
      <c r="P13" s="4" t="inlineStr">
        <is>
          <t>Botão de emergência funcional</t>
        </is>
      </c>
      <c r="Q13" s="4" t="inlineStr">
        <is>
          <t>Instalar proteção física com intertravamento e bloquear uso até adequação</t>
        </is>
      </c>
      <c r="R13" s="4" t="inlineStr">
        <is>
          <t>João Silva</t>
        </is>
      </c>
      <c r="S13" s="5" t="n">
        <v>46259</v>
      </c>
      <c r="T13" s="4" t="inlineStr">
        <is>
          <t>Em andamento</t>
        </is>
      </c>
      <c r="U13" s="7" t="n">
        <v>12500</v>
      </c>
      <c r="V13" s="5" t="n"/>
      <c r="W13" s="6">
        <f>IF(A13="","",IF(AND(T13&lt;&gt;"Concluído",S13&lt;&gt;"",S13&lt;TODAY()),TODAY()-S13,0))</f>
        <v/>
      </c>
      <c r="X13" s="4" t="inlineStr">
        <is>
          <t>Ação prioritária. Máquina liberada somente após validação técnica.</t>
        </is>
      </c>
      <c r="Y13" s="6">
        <f>IF(A13="","",IFERROR(VLOOKUP(O13,'Dashboard'!$J$5:$K$8,2,FALSE),"Não definido"))</f>
        <v/>
      </c>
      <c r="Z13" s="8">
        <f>IF(A13="","",IF(T13="Concluído",100%,0%))</f>
        <v/>
      </c>
    </row>
    <row r="14" ht="30" customHeight="1">
      <c r="A14" s="4" t="n"/>
      <c r="B14" s="5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6">
        <f>IF(A14="","",K14*L14*M14)</f>
        <v/>
      </c>
      <c r="O14" s="6">
        <f>IF(A14="","",IF(N14&gt;=50,"Crítico",IF(N14&gt;=25,"Alto",IF(N14&gt;=10,"Moderado","Baixo"))))</f>
        <v/>
      </c>
      <c r="P14" s="4" t="n"/>
      <c r="Q14" s="4" t="n"/>
      <c r="R14" s="4" t="n"/>
      <c r="S14" s="5" t="n"/>
      <c r="T14" s="4" t="n"/>
      <c r="U14" s="7" t="n"/>
      <c r="V14" s="5" t="n"/>
      <c r="W14" s="6">
        <f>IF(A14="","",IF(AND(T14&lt;&gt;"Concluído",S14&lt;&gt;"",S14&lt;TODAY()),TODAY()-S14,0))</f>
        <v/>
      </c>
      <c r="X14" s="4" t="n"/>
      <c r="Y14" s="6">
        <f>IF(A14="","",IFERROR(VLOOKUP(O14,'Dashboard'!$J$5:$K$8,2,FALSE),"Não definido"))</f>
        <v/>
      </c>
      <c r="Z14" s="8">
        <f>IF(A14="","",IF(T14="Concluído",100%,0%))</f>
        <v/>
      </c>
    </row>
    <row r="15" ht="30" customHeight="1">
      <c r="A15" s="4" t="n"/>
      <c r="B15" s="5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6">
        <f>IF(A15="","",K15*L15*M15)</f>
        <v/>
      </c>
      <c r="O15" s="6">
        <f>IF(A15="","",IF(N15&gt;=50,"Crítico",IF(N15&gt;=25,"Alto",IF(N15&gt;=10,"Moderado","Baixo"))))</f>
        <v/>
      </c>
      <c r="P15" s="4" t="n"/>
      <c r="Q15" s="4" t="n"/>
      <c r="R15" s="4" t="n"/>
      <c r="S15" s="5" t="n"/>
      <c r="T15" s="4" t="n"/>
      <c r="U15" s="7" t="n"/>
      <c r="V15" s="5" t="n"/>
      <c r="W15" s="6">
        <f>IF(A15="","",IF(AND(T15&lt;&gt;"Concluído",S15&lt;&gt;"",S15&lt;TODAY()),TODAY()-S15,0))</f>
        <v/>
      </c>
      <c r="X15" s="4" t="n"/>
      <c r="Y15" s="6">
        <f>IF(A15="","",IFERROR(VLOOKUP(O15,'Dashboard'!$J$5:$K$8,2,FALSE),"Não definido"))</f>
        <v/>
      </c>
      <c r="Z15" s="8">
        <f>IF(A15="","",IF(T15="Concluído",100%,0%))</f>
        <v/>
      </c>
    </row>
    <row r="16" ht="30" customHeight="1">
      <c r="A16" s="4" t="n"/>
      <c r="B16" s="5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6">
        <f>IF(A16="","",K16*L16*M16)</f>
        <v/>
      </c>
      <c r="O16" s="6">
        <f>IF(A16="","",IF(N16&gt;=50,"Crítico",IF(N16&gt;=25,"Alto",IF(N16&gt;=10,"Moderado","Baixo"))))</f>
        <v/>
      </c>
      <c r="P16" s="4" t="n"/>
      <c r="Q16" s="4" t="n"/>
      <c r="R16" s="4" t="n"/>
      <c r="S16" s="5" t="n"/>
      <c r="T16" s="4" t="n"/>
      <c r="U16" s="7" t="n"/>
      <c r="V16" s="5" t="n"/>
      <c r="W16" s="6">
        <f>IF(A16="","",IF(AND(T16&lt;&gt;"Concluído",S16&lt;&gt;"",S16&lt;TODAY()),TODAY()-S16,0))</f>
        <v/>
      </c>
      <c r="X16" s="4" t="n"/>
      <c r="Y16" s="6">
        <f>IF(A16="","",IFERROR(VLOOKUP(O16,'Dashboard'!$J$5:$K$8,2,FALSE),"Não definido"))</f>
        <v/>
      </c>
      <c r="Z16" s="8">
        <f>IF(A16="","",IF(T16="Concluído",100%,0%))</f>
        <v/>
      </c>
    </row>
    <row r="17" ht="30" customHeight="1">
      <c r="A17" s="4" t="n"/>
      <c r="B17" s="5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6">
        <f>IF(A17="","",K17*L17*M17)</f>
        <v/>
      </c>
      <c r="O17" s="6">
        <f>IF(A17="","",IF(N17&gt;=50,"Crítico",IF(N17&gt;=25,"Alto",IF(N17&gt;=10,"Moderado","Baixo"))))</f>
        <v/>
      </c>
      <c r="P17" s="4" t="n"/>
      <c r="Q17" s="4" t="n"/>
      <c r="R17" s="4" t="n"/>
      <c r="S17" s="5" t="n"/>
      <c r="T17" s="4" t="n"/>
      <c r="U17" s="7" t="n"/>
      <c r="V17" s="5" t="n"/>
      <c r="W17" s="6">
        <f>IF(A17="","",IF(AND(T17&lt;&gt;"Concluído",S17&lt;&gt;"",S17&lt;TODAY()),TODAY()-S17,0))</f>
        <v/>
      </c>
      <c r="X17" s="4" t="n"/>
      <c r="Y17" s="6">
        <f>IF(A17="","",IFERROR(VLOOKUP(O17,'Dashboard'!$J$5:$K$8,2,FALSE),"Não definido"))</f>
        <v/>
      </c>
      <c r="Z17" s="8">
        <f>IF(A17="","",IF(T17="Concluído",100%,0%))</f>
        <v/>
      </c>
    </row>
    <row r="18" ht="30" customHeight="1">
      <c r="A18" s="4" t="n"/>
      <c r="B18" s="5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6">
        <f>IF(A18="","",K18*L18*M18)</f>
        <v/>
      </c>
      <c r="O18" s="6">
        <f>IF(A18="","",IF(N18&gt;=50,"Crítico",IF(N18&gt;=25,"Alto",IF(N18&gt;=10,"Moderado","Baixo"))))</f>
        <v/>
      </c>
      <c r="P18" s="4" t="n"/>
      <c r="Q18" s="4" t="n"/>
      <c r="R18" s="4" t="n"/>
      <c r="S18" s="5" t="n"/>
      <c r="T18" s="4" t="n"/>
      <c r="U18" s="7" t="n"/>
      <c r="V18" s="5" t="n"/>
      <c r="W18" s="6">
        <f>IF(A18="","",IF(AND(T18&lt;&gt;"Concluído",S18&lt;&gt;"",S18&lt;TODAY()),TODAY()-S18,0))</f>
        <v/>
      </c>
      <c r="X18" s="4" t="n"/>
      <c r="Y18" s="6">
        <f>IF(A18="","",IFERROR(VLOOKUP(O18,'Dashboard'!$J$5:$K$8,2,FALSE),"Não definido"))</f>
        <v/>
      </c>
      <c r="Z18" s="8">
        <f>IF(A18="","",IF(T18="Concluído",100%,0%))</f>
        <v/>
      </c>
    </row>
    <row r="19" ht="30" customHeight="1">
      <c r="A19" s="4" t="n"/>
      <c r="B19" s="5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6">
        <f>IF(A19="","",K19*L19*M19)</f>
        <v/>
      </c>
      <c r="O19" s="6">
        <f>IF(A19="","",IF(N19&gt;=50,"Crítico",IF(N19&gt;=25,"Alto",IF(N19&gt;=10,"Moderado","Baixo"))))</f>
        <v/>
      </c>
      <c r="P19" s="4" t="n"/>
      <c r="Q19" s="4" t="n"/>
      <c r="R19" s="4" t="n"/>
      <c r="S19" s="5" t="n"/>
      <c r="T19" s="4" t="n"/>
      <c r="U19" s="7" t="n"/>
      <c r="V19" s="5" t="n"/>
      <c r="W19" s="6">
        <f>IF(A19="","",IF(AND(T19&lt;&gt;"Concluído",S19&lt;&gt;"",S19&lt;TODAY()),TODAY()-S19,0))</f>
        <v/>
      </c>
      <c r="X19" s="4" t="n"/>
      <c r="Y19" s="6">
        <f>IF(A19="","",IFERROR(VLOOKUP(O19,'Dashboard'!$J$5:$K$8,2,FALSE),"Não definido"))</f>
        <v/>
      </c>
      <c r="Z19" s="8">
        <f>IF(A19="","",IF(T19="Concluído",100%,0%))</f>
        <v/>
      </c>
    </row>
    <row r="20" ht="30" customHeight="1">
      <c r="A20" s="4" t="n"/>
      <c r="B20" s="5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6">
        <f>IF(A20="","",K20*L20*M20)</f>
        <v/>
      </c>
      <c r="O20" s="6">
        <f>IF(A20="","",IF(N20&gt;=50,"Crítico",IF(N20&gt;=25,"Alto",IF(N20&gt;=10,"Moderado","Baixo"))))</f>
        <v/>
      </c>
      <c r="P20" s="4" t="n"/>
      <c r="Q20" s="4" t="n"/>
      <c r="R20" s="4" t="n"/>
      <c r="S20" s="5" t="n"/>
      <c r="T20" s="4" t="n"/>
      <c r="U20" s="7" t="n"/>
      <c r="V20" s="5" t="n"/>
      <c r="W20" s="6">
        <f>IF(A20="","",IF(AND(T20&lt;&gt;"Concluído",S20&lt;&gt;"",S20&lt;TODAY()),TODAY()-S20,0))</f>
        <v/>
      </c>
      <c r="X20" s="4" t="n"/>
      <c r="Y20" s="6">
        <f>IF(A20="","",IFERROR(VLOOKUP(O20,'Dashboard'!$J$5:$K$8,2,FALSE),"Não definido"))</f>
        <v/>
      </c>
      <c r="Z20" s="8">
        <f>IF(A20="","",IF(T20="Concluído",100%,0%))</f>
        <v/>
      </c>
    </row>
    <row r="21" ht="30" customHeight="1">
      <c r="A21" s="4" t="n"/>
      <c r="B21" s="5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6">
        <f>IF(A21="","",K21*L21*M21)</f>
        <v/>
      </c>
      <c r="O21" s="6">
        <f>IF(A21="","",IF(N21&gt;=50,"Crítico",IF(N21&gt;=25,"Alto",IF(N21&gt;=10,"Moderado","Baixo"))))</f>
        <v/>
      </c>
      <c r="P21" s="4" t="n"/>
      <c r="Q21" s="4" t="n"/>
      <c r="R21" s="4" t="n"/>
      <c r="S21" s="5" t="n"/>
      <c r="T21" s="4" t="n"/>
      <c r="U21" s="7" t="n"/>
      <c r="V21" s="5" t="n"/>
      <c r="W21" s="6">
        <f>IF(A21="","",IF(AND(T21&lt;&gt;"Concluído",S21&lt;&gt;"",S21&lt;TODAY()),TODAY()-S21,0))</f>
        <v/>
      </c>
      <c r="X21" s="4" t="n"/>
      <c r="Y21" s="6">
        <f>IF(A21="","",IFERROR(VLOOKUP(O21,'Dashboard'!$J$5:$K$8,2,FALSE),"Não definido"))</f>
        <v/>
      </c>
      <c r="Z21" s="8">
        <f>IF(A21="","",IF(T21="Concluído",100%,0%))</f>
        <v/>
      </c>
    </row>
    <row r="22" ht="30" customHeight="1">
      <c r="A22" s="4" t="n"/>
      <c r="B22" s="5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6">
        <f>IF(A22="","",K22*L22*M22)</f>
        <v/>
      </c>
      <c r="O22" s="6">
        <f>IF(A22="","",IF(N22&gt;=50,"Crítico",IF(N22&gt;=25,"Alto",IF(N22&gt;=10,"Moderado","Baixo"))))</f>
        <v/>
      </c>
      <c r="P22" s="4" t="n"/>
      <c r="Q22" s="4" t="n"/>
      <c r="R22" s="4" t="n"/>
      <c r="S22" s="5" t="n"/>
      <c r="T22" s="4" t="n"/>
      <c r="U22" s="7" t="n"/>
      <c r="V22" s="5" t="n"/>
      <c r="W22" s="6">
        <f>IF(A22="","",IF(AND(T22&lt;&gt;"Concluído",S22&lt;&gt;"",S22&lt;TODAY()),TODAY()-S22,0))</f>
        <v/>
      </c>
      <c r="X22" s="4" t="n"/>
      <c r="Y22" s="6">
        <f>IF(A22="","",IFERROR(VLOOKUP(O22,'Dashboard'!$J$5:$K$8,2,FALSE),"Não definido"))</f>
        <v/>
      </c>
      <c r="Z22" s="8">
        <f>IF(A22="","",IF(T22="Concluído",100%,0%))</f>
        <v/>
      </c>
    </row>
    <row r="23" ht="30" customHeight="1">
      <c r="A23" s="4" t="n"/>
      <c r="B23" s="5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6">
        <f>IF(A23="","",K23*L23*M23)</f>
        <v/>
      </c>
      <c r="O23" s="6">
        <f>IF(A23="","",IF(N23&gt;=50,"Crítico",IF(N23&gt;=25,"Alto",IF(N23&gt;=10,"Moderado","Baixo"))))</f>
        <v/>
      </c>
      <c r="P23" s="4" t="n"/>
      <c r="Q23" s="4" t="n"/>
      <c r="R23" s="4" t="n"/>
      <c r="S23" s="5" t="n"/>
      <c r="T23" s="4" t="n"/>
      <c r="U23" s="7" t="n"/>
      <c r="V23" s="5" t="n"/>
      <c r="W23" s="6">
        <f>IF(A23="","",IF(AND(T23&lt;&gt;"Concluído",S23&lt;&gt;"",S23&lt;TODAY()),TODAY()-S23,0))</f>
        <v/>
      </c>
      <c r="X23" s="4" t="n"/>
      <c r="Y23" s="6">
        <f>IF(A23="","",IFERROR(VLOOKUP(O23,'Dashboard'!$J$5:$K$8,2,FALSE),"Não definido"))</f>
        <v/>
      </c>
      <c r="Z23" s="8">
        <f>IF(A23="","",IF(T23="Concluído",100%,0%))</f>
        <v/>
      </c>
    </row>
    <row r="24" ht="30" customHeight="1">
      <c r="A24" s="4" t="n"/>
      <c r="B24" s="5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6">
        <f>IF(A24="","",K24*L24*M24)</f>
        <v/>
      </c>
      <c r="O24" s="6">
        <f>IF(A24="","",IF(N24&gt;=50,"Crítico",IF(N24&gt;=25,"Alto",IF(N24&gt;=10,"Moderado","Baixo"))))</f>
        <v/>
      </c>
      <c r="P24" s="4" t="n"/>
      <c r="Q24" s="4" t="n"/>
      <c r="R24" s="4" t="n"/>
      <c r="S24" s="5" t="n"/>
      <c r="T24" s="4" t="n"/>
      <c r="U24" s="7" t="n"/>
      <c r="V24" s="5" t="n"/>
      <c r="W24" s="6">
        <f>IF(A24="","",IF(AND(T24&lt;&gt;"Concluído",S24&lt;&gt;"",S24&lt;TODAY()),TODAY()-S24,0))</f>
        <v/>
      </c>
      <c r="X24" s="4" t="n"/>
      <c r="Y24" s="6">
        <f>IF(A24="","",IFERROR(VLOOKUP(O24,'Dashboard'!$J$5:$K$8,2,FALSE),"Não definido"))</f>
        <v/>
      </c>
      <c r="Z24" s="8">
        <f>IF(A24="","",IF(T24="Concluído",100%,0%))</f>
        <v/>
      </c>
    </row>
    <row r="25" ht="30" customHeight="1">
      <c r="A25" s="4" t="n"/>
      <c r="B25" s="5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6">
        <f>IF(A25="","",K25*L25*M25)</f>
        <v/>
      </c>
      <c r="O25" s="6">
        <f>IF(A25="","",IF(N25&gt;=50,"Crítico",IF(N25&gt;=25,"Alto",IF(N25&gt;=10,"Moderado","Baixo"))))</f>
        <v/>
      </c>
      <c r="P25" s="4" t="n"/>
      <c r="Q25" s="4" t="n"/>
      <c r="R25" s="4" t="n"/>
      <c r="S25" s="5" t="n"/>
      <c r="T25" s="4" t="n"/>
      <c r="U25" s="7" t="n"/>
      <c r="V25" s="5" t="n"/>
      <c r="W25" s="6">
        <f>IF(A25="","",IF(AND(T25&lt;&gt;"Concluído",S25&lt;&gt;"",S25&lt;TODAY()),TODAY()-S25,0))</f>
        <v/>
      </c>
      <c r="X25" s="4" t="n"/>
      <c r="Y25" s="6">
        <f>IF(A25="","",IFERROR(VLOOKUP(O25,'Dashboard'!$J$5:$K$8,2,FALSE),"Não definido"))</f>
        <v/>
      </c>
      <c r="Z25" s="8">
        <f>IF(A25="","",IF(T25="Concluído",100%,0%))</f>
        <v/>
      </c>
    </row>
    <row r="26" ht="30" customHeight="1">
      <c r="A26" s="4" t="n"/>
      <c r="B26" s="5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6">
        <f>IF(A26="","",K26*L26*M26)</f>
        <v/>
      </c>
      <c r="O26" s="6">
        <f>IF(A26="","",IF(N26&gt;=50,"Crítico",IF(N26&gt;=25,"Alto",IF(N26&gt;=10,"Moderado","Baixo"))))</f>
        <v/>
      </c>
      <c r="P26" s="4" t="n"/>
      <c r="Q26" s="4" t="n"/>
      <c r="R26" s="4" t="n"/>
      <c r="S26" s="5" t="n"/>
      <c r="T26" s="4" t="n"/>
      <c r="U26" s="7" t="n"/>
      <c r="V26" s="5" t="n"/>
      <c r="W26" s="6">
        <f>IF(A26="","",IF(AND(T26&lt;&gt;"Concluído",S26&lt;&gt;"",S26&lt;TODAY()),TODAY()-S26,0))</f>
        <v/>
      </c>
      <c r="X26" s="4" t="n"/>
      <c r="Y26" s="6">
        <f>IF(A26="","",IFERROR(VLOOKUP(O26,'Dashboard'!$J$5:$K$8,2,FALSE),"Não definido"))</f>
        <v/>
      </c>
      <c r="Z26" s="8">
        <f>IF(A26="","",IF(T26="Concluído",100%,0%))</f>
        <v/>
      </c>
    </row>
    <row r="27" ht="30" customHeight="1">
      <c r="A27" s="4" t="n"/>
      <c r="B27" s="5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6">
        <f>IF(A27="","",K27*L27*M27)</f>
        <v/>
      </c>
      <c r="O27" s="6">
        <f>IF(A27="","",IF(N27&gt;=50,"Crítico",IF(N27&gt;=25,"Alto",IF(N27&gt;=10,"Moderado","Baixo"))))</f>
        <v/>
      </c>
      <c r="P27" s="4" t="n"/>
      <c r="Q27" s="4" t="n"/>
      <c r="R27" s="4" t="n"/>
      <c r="S27" s="5" t="n"/>
      <c r="T27" s="4" t="n"/>
      <c r="U27" s="7" t="n"/>
      <c r="V27" s="5" t="n"/>
      <c r="W27" s="6">
        <f>IF(A27="","",IF(AND(T27&lt;&gt;"Concluído",S27&lt;&gt;"",S27&lt;TODAY()),TODAY()-S27,0))</f>
        <v/>
      </c>
      <c r="X27" s="4" t="n"/>
      <c r="Y27" s="6">
        <f>IF(A27="","",IFERROR(VLOOKUP(O27,'Dashboard'!$J$5:$K$8,2,FALSE),"Não definido"))</f>
        <v/>
      </c>
      <c r="Z27" s="8">
        <f>IF(A27="","",IF(T27="Concluído",100%,0%))</f>
        <v/>
      </c>
    </row>
    <row r="28" ht="30" customHeight="1">
      <c r="A28" s="4" t="n"/>
      <c r="B28" s="5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6">
        <f>IF(A28="","",K28*L28*M28)</f>
        <v/>
      </c>
      <c r="O28" s="6">
        <f>IF(A28="","",IF(N28&gt;=50,"Crítico",IF(N28&gt;=25,"Alto",IF(N28&gt;=10,"Moderado","Baixo"))))</f>
        <v/>
      </c>
      <c r="P28" s="4" t="n"/>
      <c r="Q28" s="4" t="n"/>
      <c r="R28" s="4" t="n"/>
      <c r="S28" s="5" t="n"/>
      <c r="T28" s="4" t="n"/>
      <c r="U28" s="7" t="n"/>
      <c r="V28" s="5" t="n"/>
      <c r="W28" s="6">
        <f>IF(A28="","",IF(AND(T28&lt;&gt;"Concluído",S28&lt;&gt;"",S28&lt;TODAY()),TODAY()-S28,0))</f>
        <v/>
      </c>
      <c r="X28" s="4" t="n"/>
      <c r="Y28" s="6">
        <f>IF(A28="","",IFERROR(VLOOKUP(O28,'Dashboard'!$J$5:$K$8,2,FALSE),"Não definido"))</f>
        <v/>
      </c>
      <c r="Z28" s="8">
        <f>IF(A28="","",IF(T28="Concluído",100%,0%))</f>
        <v/>
      </c>
    </row>
    <row r="29" ht="30" customHeight="1">
      <c r="A29" s="4" t="n"/>
      <c r="B29" s="5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6">
        <f>IF(A29="","",K29*L29*M29)</f>
        <v/>
      </c>
      <c r="O29" s="6">
        <f>IF(A29="","",IF(N29&gt;=50,"Crítico",IF(N29&gt;=25,"Alto",IF(N29&gt;=10,"Moderado","Baixo"))))</f>
        <v/>
      </c>
      <c r="P29" s="4" t="n"/>
      <c r="Q29" s="4" t="n"/>
      <c r="R29" s="4" t="n"/>
      <c r="S29" s="5" t="n"/>
      <c r="T29" s="4" t="n"/>
      <c r="U29" s="7" t="n"/>
      <c r="V29" s="5" t="n"/>
      <c r="W29" s="6">
        <f>IF(A29="","",IF(AND(T29&lt;&gt;"Concluído",S29&lt;&gt;"",S29&lt;TODAY()),TODAY()-S29,0))</f>
        <v/>
      </c>
      <c r="X29" s="4" t="n"/>
      <c r="Y29" s="6">
        <f>IF(A29="","",IFERROR(VLOOKUP(O29,'Dashboard'!$J$5:$K$8,2,FALSE),"Não definido"))</f>
        <v/>
      </c>
      <c r="Z29" s="8">
        <f>IF(A29="","",IF(T29="Concluído",100%,0%))</f>
        <v/>
      </c>
    </row>
    <row r="30" ht="30" customHeight="1">
      <c r="A30" s="4" t="n"/>
      <c r="B30" s="5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6">
        <f>IF(A30="","",K30*L30*M30)</f>
        <v/>
      </c>
      <c r="O30" s="6">
        <f>IF(A30="","",IF(N30&gt;=50,"Crítico",IF(N30&gt;=25,"Alto",IF(N30&gt;=10,"Moderado","Baixo"))))</f>
        <v/>
      </c>
      <c r="P30" s="4" t="n"/>
      <c r="Q30" s="4" t="n"/>
      <c r="R30" s="4" t="n"/>
      <c r="S30" s="5" t="n"/>
      <c r="T30" s="4" t="n"/>
      <c r="U30" s="7" t="n"/>
      <c r="V30" s="5" t="n"/>
      <c r="W30" s="6">
        <f>IF(A30="","",IF(AND(T30&lt;&gt;"Concluído",S30&lt;&gt;"",S30&lt;TODAY()),TODAY()-S30,0))</f>
        <v/>
      </c>
      <c r="X30" s="4" t="n"/>
      <c r="Y30" s="6">
        <f>IF(A30="","",IFERROR(VLOOKUP(O30,'Dashboard'!$J$5:$K$8,2,FALSE),"Não definido"))</f>
        <v/>
      </c>
      <c r="Z30" s="8">
        <f>IF(A30="","",IF(T30="Concluído",100%,0%))</f>
        <v/>
      </c>
    </row>
    <row r="31" ht="30" customHeight="1">
      <c r="A31" s="4" t="n"/>
      <c r="B31" s="5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6">
        <f>IF(A31="","",K31*L31*M31)</f>
        <v/>
      </c>
      <c r="O31" s="6">
        <f>IF(A31="","",IF(N31&gt;=50,"Crítico",IF(N31&gt;=25,"Alto",IF(N31&gt;=10,"Moderado","Baixo"))))</f>
        <v/>
      </c>
      <c r="P31" s="4" t="n"/>
      <c r="Q31" s="4" t="n"/>
      <c r="R31" s="4" t="n"/>
      <c r="S31" s="5" t="n"/>
      <c r="T31" s="4" t="n"/>
      <c r="U31" s="7" t="n"/>
      <c r="V31" s="5" t="n"/>
      <c r="W31" s="6">
        <f>IF(A31="","",IF(AND(T31&lt;&gt;"Concluído",S31&lt;&gt;"",S31&lt;TODAY()),TODAY()-S31,0))</f>
        <v/>
      </c>
      <c r="X31" s="4" t="n"/>
      <c r="Y31" s="6">
        <f>IF(A31="","",IFERROR(VLOOKUP(O31,'Dashboard'!$J$5:$K$8,2,FALSE),"Não definido"))</f>
        <v/>
      </c>
      <c r="Z31" s="8">
        <f>IF(A31="","",IF(T31="Concluído",100%,0%))</f>
        <v/>
      </c>
    </row>
    <row r="32" ht="30" customHeight="1">
      <c r="A32" s="4" t="n"/>
      <c r="B32" s="5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  <c r="M32" s="4" t="n"/>
      <c r="N32" s="6">
        <f>IF(A32="","",K32*L32*M32)</f>
        <v/>
      </c>
      <c r="O32" s="6">
        <f>IF(A32="","",IF(N32&gt;=50,"Crítico",IF(N32&gt;=25,"Alto",IF(N32&gt;=10,"Moderado","Baixo"))))</f>
        <v/>
      </c>
      <c r="P32" s="4" t="n"/>
      <c r="Q32" s="4" t="n"/>
      <c r="R32" s="4" t="n"/>
      <c r="S32" s="5" t="n"/>
      <c r="T32" s="4" t="n"/>
      <c r="U32" s="7" t="n"/>
      <c r="V32" s="5" t="n"/>
      <c r="W32" s="6">
        <f>IF(A32="","",IF(AND(T32&lt;&gt;"Concluído",S32&lt;&gt;"",S32&lt;TODAY()),TODAY()-S32,0))</f>
        <v/>
      </c>
      <c r="X32" s="4" t="n"/>
      <c r="Y32" s="6">
        <f>IF(A32="","",IFERROR(VLOOKUP(O32,'Dashboard'!$J$5:$K$8,2,FALSE),"Não definido"))</f>
        <v/>
      </c>
      <c r="Z32" s="8">
        <f>IF(A32="","",IF(T32="Concluído",100%,0%))</f>
        <v/>
      </c>
    </row>
    <row r="33" ht="30" customHeight="1">
      <c r="A33" s="4" t="n"/>
      <c r="B33" s="5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 t="n"/>
      <c r="N33" s="6">
        <f>IF(A33="","",K33*L33*M33)</f>
        <v/>
      </c>
      <c r="O33" s="6">
        <f>IF(A33="","",IF(N33&gt;=50,"Crítico",IF(N33&gt;=25,"Alto",IF(N33&gt;=10,"Moderado","Baixo"))))</f>
        <v/>
      </c>
      <c r="P33" s="4" t="n"/>
      <c r="Q33" s="4" t="n"/>
      <c r="R33" s="4" t="n"/>
      <c r="S33" s="5" t="n"/>
      <c r="T33" s="4" t="n"/>
      <c r="U33" s="7" t="n"/>
      <c r="V33" s="5" t="n"/>
      <c r="W33" s="6">
        <f>IF(A33="","",IF(AND(T33&lt;&gt;"Concluído",S33&lt;&gt;"",S33&lt;TODAY()),TODAY()-S33,0))</f>
        <v/>
      </c>
      <c r="X33" s="4" t="n"/>
      <c r="Y33" s="6">
        <f>IF(A33="","",IFERROR(VLOOKUP(O33,'Dashboard'!$J$5:$K$8,2,FALSE),"Não definido"))</f>
        <v/>
      </c>
      <c r="Z33" s="8">
        <f>IF(A33="","",IF(T33="Concluído",100%,0%))</f>
        <v/>
      </c>
    </row>
    <row r="34" ht="30" customHeight="1">
      <c r="A34" s="4" t="n"/>
      <c r="B34" s="5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  <c r="M34" s="4" t="n"/>
      <c r="N34" s="6">
        <f>IF(A34="","",K34*L34*M34)</f>
        <v/>
      </c>
      <c r="O34" s="6">
        <f>IF(A34="","",IF(N34&gt;=50,"Crítico",IF(N34&gt;=25,"Alto",IF(N34&gt;=10,"Moderado","Baixo"))))</f>
        <v/>
      </c>
      <c r="P34" s="4" t="n"/>
      <c r="Q34" s="4" t="n"/>
      <c r="R34" s="4" t="n"/>
      <c r="S34" s="5" t="n"/>
      <c r="T34" s="4" t="n"/>
      <c r="U34" s="7" t="n"/>
      <c r="V34" s="5" t="n"/>
      <c r="W34" s="6">
        <f>IF(A34="","",IF(AND(T34&lt;&gt;"Concluído",S34&lt;&gt;"",S34&lt;TODAY()),TODAY()-S34,0))</f>
        <v/>
      </c>
      <c r="X34" s="4" t="n"/>
      <c r="Y34" s="6">
        <f>IF(A34="","",IFERROR(VLOOKUP(O34,'Dashboard'!$J$5:$K$8,2,FALSE),"Não definido"))</f>
        <v/>
      </c>
      <c r="Z34" s="8">
        <f>IF(A34="","",IF(T34="Concluído",100%,0%))</f>
        <v/>
      </c>
    </row>
    <row r="35" ht="30" customHeight="1">
      <c r="A35" s="4" t="n"/>
      <c r="B35" s="5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  <c r="N35" s="6">
        <f>IF(A35="","",K35*L35*M35)</f>
        <v/>
      </c>
      <c r="O35" s="6">
        <f>IF(A35="","",IF(N35&gt;=50,"Crítico",IF(N35&gt;=25,"Alto",IF(N35&gt;=10,"Moderado","Baixo"))))</f>
        <v/>
      </c>
      <c r="P35" s="4" t="n"/>
      <c r="Q35" s="4" t="n"/>
      <c r="R35" s="4" t="n"/>
      <c r="S35" s="5" t="n"/>
      <c r="T35" s="4" t="n"/>
      <c r="U35" s="7" t="n"/>
      <c r="V35" s="5" t="n"/>
      <c r="W35" s="6">
        <f>IF(A35="","",IF(AND(T35&lt;&gt;"Concluído",S35&lt;&gt;"",S35&lt;TODAY()),TODAY()-S35,0))</f>
        <v/>
      </c>
      <c r="X35" s="4" t="n"/>
      <c r="Y35" s="6">
        <f>IF(A35="","",IFERROR(VLOOKUP(O35,'Dashboard'!$J$5:$K$8,2,FALSE),"Não definido"))</f>
        <v/>
      </c>
      <c r="Z35" s="8">
        <f>IF(A35="","",IF(T35="Concluído",100%,0%))</f>
        <v/>
      </c>
    </row>
    <row r="36" ht="30" customHeight="1">
      <c r="A36" s="4" t="n"/>
      <c r="B36" s="5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  <c r="L36" s="4" t="n"/>
      <c r="M36" s="4" t="n"/>
      <c r="N36" s="6">
        <f>IF(A36="","",K36*L36*M36)</f>
        <v/>
      </c>
      <c r="O36" s="6">
        <f>IF(A36="","",IF(N36&gt;=50,"Crítico",IF(N36&gt;=25,"Alto",IF(N36&gt;=10,"Moderado","Baixo"))))</f>
        <v/>
      </c>
      <c r="P36" s="4" t="n"/>
      <c r="Q36" s="4" t="n"/>
      <c r="R36" s="4" t="n"/>
      <c r="S36" s="5" t="n"/>
      <c r="T36" s="4" t="n"/>
      <c r="U36" s="7" t="n"/>
      <c r="V36" s="5" t="n"/>
      <c r="W36" s="6">
        <f>IF(A36="","",IF(AND(T36&lt;&gt;"Concluído",S36&lt;&gt;"",S36&lt;TODAY()),TODAY()-S36,0))</f>
        <v/>
      </c>
      <c r="X36" s="4" t="n"/>
      <c r="Y36" s="6">
        <f>IF(A36="","",IFERROR(VLOOKUP(O36,'Dashboard'!$J$5:$K$8,2,FALSE),"Não definido"))</f>
        <v/>
      </c>
      <c r="Z36" s="8">
        <f>IF(A36="","",IF(T36="Concluído",100%,0%))</f>
        <v/>
      </c>
    </row>
    <row r="37" ht="30" customHeight="1">
      <c r="A37" s="4" t="n"/>
      <c r="B37" s="5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  <c r="N37" s="6">
        <f>IF(A37="","",K37*L37*M37)</f>
        <v/>
      </c>
      <c r="O37" s="6">
        <f>IF(A37="","",IF(N37&gt;=50,"Crítico",IF(N37&gt;=25,"Alto",IF(N37&gt;=10,"Moderado","Baixo"))))</f>
        <v/>
      </c>
      <c r="P37" s="4" t="n"/>
      <c r="Q37" s="4" t="n"/>
      <c r="R37" s="4" t="n"/>
      <c r="S37" s="5" t="n"/>
      <c r="T37" s="4" t="n"/>
      <c r="U37" s="7" t="n"/>
      <c r="V37" s="5" t="n"/>
      <c r="W37" s="6">
        <f>IF(A37="","",IF(AND(T37&lt;&gt;"Concluído",S37&lt;&gt;"",S37&lt;TODAY()),TODAY()-S37,0))</f>
        <v/>
      </c>
      <c r="X37" s="4" t="n"/>
      <c r="Y37" s="6">
        <f>IF(A37="","",IFERROR(VLOOKUP(O37,'Dashboard'!$J$5:$K$8,2,FALSE),"Não definido"))</f>
        <v/>
      </c>
      <c r="Z37" s="8">
        <f>IF(A37="","",IF(T37="Concluído",100%,0%))</f>
        <v/>
      </c>
    </row>
    <row r="38" ht="30" customHeight="1">
      <c r="A38" s="4" t="n"/>
      <c r="B38" s="5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  <c r="M38" s="4" t="n"/>
      <c r="N38" s="6">
        <f>IF(A38="","",K38*L38*M38)</f>
        <v/>
      </c>
      <c r="O38" s="6">
        <f>IF(A38="","",IF(N38&gt;=50,"Crítico",IF(N38&gt;=25,"Alto",IF(N38&gt;=10,"Moderado","Baixo"))))</f>
        <v/>
      </c>
      <c r="P38" s="4" t="n"/>
      <c r="Q38" s="4" t="n"/>
      <c r="R38" s="4" t="n"/>
      <c r="S38" s="5" t="n"/>
      <c r="T38" s="4" t="n"/>
      <c r="U38" s="7" t="n"/>
      <c r="V38" s="5" t="n"/>
      <c r="W38" s="6">
        <f>IF(A38="","",IF(AND(T38&lt;&gt;"Concluído",S38&lt;&gt;"",S38&lt;TODAY()),TODAY()-S38,0))</f>
        <v/>
      </c>
      <c r="X38" s="4" t="n"/>
      <c r="Y38" s="6">
        <f>IF(A38="","",IFERROR(VLOOKUP(O38,'Dashboard'!$J$5:$K$8,2,FALSE),"Não definido"))</f>
        <v/>
      </c>
      <c r="Z38" s="8">
        <f>IF(A38="","",IF(T38="Concluído",100%,0%))</f>
        <v/>
      </c>
    </row>
    <row r="39" ht="30" customHeight="1">
      <c r="A39" s="4" t="n"/>
      <c r="B39" s="5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  <c r="M39" s="4" t="n"/>
      <c r="N39" s="6">
        <f>IF(A39="","",K39*L39*M39)</f>
        <v/>
      </c>
      <c r="O39" s="6">
        <f>IF(A39="","",IF(N39&gt;=50,"Crítico",IF(N39&gt;=25,"Alto",IF(N39&gt;=10,"Moderado","Baixo"))))</f>
        <v/>
      </c>
      <c r="P39" s="4" t="n"/>
      <c r="Q39" s="4" t="n"/>
      <c r="R39" s="4" t="n"/>
      <c r="S39" s="5" t="n"/>
      <c r="T39" s="4" t="n"/>
      <c r="U39" s="7" t="n"/>
      <c r="V39" s="5" t="n"/>
      <c r="W39" s="6">
        <f>IF(A39="","",IF(AND(T39&lt;&gt;"Concluído",S39&lt;&gt;"",S39&lt;TODAY()),TODAY()-S39,0))</f>
        <v/>
      </c>
      <c r="X39" s="4" t="n"/>
      <c r="Y39" s="6">
        <f>IF(A39="","",IFERROR(VLOOKUP(O39,'Dashboard'!$J$5:$K$8,2,FALSE),"Não definido"))</f>
        <v/>
      </c>
      <c r="Z39" s="8">
        <f>IF(A39="","",IF(T39="Concluído",100%,0%))</f>
        <v/>
      </c>
    </row>
    <row r="40" ht="30" customHeight="1">
      <c r="A40" s="4" t="n"/>
      <c r="B40" s="5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 t="n"/>
      <c r="N40" s="6">
        <f>IF(A40="","",K40*L40*M40)</f>
        <v/>
      </c>
      <c r="O40" s="6">
        <f>IF(A40="","",IF(N40&gt;=50,"Crítico",IF(N40&gt;=25,"Alto",IF(N40&gt;=10,"Moderado","Baixo"))))</f>
        <v/>
      </c>
      <c r="P40" s="4" t="n"/>
      <c r="Q40" s="4" t="n"/>
      <c r="R40" s="4" t="n"/>
      <c r="S40" s="5" t="n"/>
      <c r="T40" s="4" t="n"/>
      <c r="U40" s="7" t="n"/>
      <c r="V40" s="5" t="n"/>
      <c r="W40" s="6">
        <f>IF(A40="","",IF(AND(T40&lt;&gt;"Concluído",S40&lt;&gt;"",S40&lt;TODAY()),TODAY()-S40,0))</f>
        <v/>
      </c>
      <c r="X40" s="4" t="n"/>
      <c r="Y40" s="6">
        <f>IF(A40="","",IFERROR(VLOOKUP(O40,'Dashboard'!$J$5:$K$8,2,FALSE),"Não definido"))</f>
        <v/>
      </c>
      <c r="Z40" s="8">
        <f>IF(A40="","",IF(T40="Concluído",100%,0%))</f>
        <v/>
      </c>
    </row>
    <row r="41" ht="30" customHeight="1">
      <c r="A41" s="4" t="n"/>
      <c r="B41" s="5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n"/>
      <c r="M41" s="4" t="n"/>
      <c r="N41" s="6">
        <f>IF(A41="","",K41*L41*M41)</f>
        <v/>
      </c>
      <c r="O41" s="6">
        <f>IF(A41="","",IF(N41&gt;=50,"Crítico",IF(N41&gt;=25,"Alto",IF(N41&gt;=10,"Moderado","Baixo"))))</f>
        <v/>
      </c>
      <c r="P41" s="4" t="n"/>
      <c r="Q41" s="4" t="n"/>
      <c r="R41" s="4" t="n"/>
      <c r="S41" s="5" t="n"/>
      <c r="T41" s="4" t="n"/>
      <c r="U41" s="7" t="n"/>
      <c r="V41" s="5" t="n"/>
      <c r="W41" s="6">
        <f>IF(A41="","",IF(AND(T41&lt;&gt;"Concluído",S41&lt;&gt;"",S41&lt;TODAY()),TODAY()-S41,0))</f>
        <v/>
      </c>
      <c r="X41" s="4" t="n"/>
      <c r="Y41" s="6">
        <f>IF(A41="","",IFERROR(VLOOKUP(O41,'Dashboard'!$J$5:$K$8,2,FALSE),"Não definido"))</f>
        <v/>
      </c>
      <c r="Z41" s="8">
        <f>IF(A41="","",IF(T41="Concluído",100%,0%))</f>
        <v/>
      </c>
    </row>
    <row r="42" ht="30" customHeight="1">
      <c r="A42" s="4" t="n"/>
      <c r="B42" s="5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6">
        <f>IF(A42="","",K42*L42*M42)</f>
        <v/>
      </c>
      <c r="O42" s="6">
        <f>IF(A42="","",IF(N42&gt;=50,"Crítico",IF(N42&gt;=25,"Alto",IF(N42&gt;=10,"Moderado","Baixo"))))</f>
        <v/>
      </c>
      <c r="P42" s="4" t="n"/>
      <c r="Q42" s="4" t="n"/>
      <c r="R42" s="4" t="n"/>
      <c r="S42" s="5" t="n"/>
      <c r="T42" s="4" t="n"/>
      <c r="U42" s="7" t="n"/>
      <c r="V42" s="5" t="n"/>
      <c r="W42" s="6">
        <f>IF(A42="","",IF(AND(T42&lt;&gt;"Concluído",S42&lt;&gt;"",S42&lt;TODAY()),TODAY()-S42,0))</f>
        <v/>
      </c>
      <c r="X42" s="4" t="n"/>
      <c r="Y42" s="6">
        <f>IF(A42="","",IFERROR(VLOOKUP(O42,'Dashboard'!$J$5:$K$8,2,FALSE),"Não definido"))</f>
        <v/>
      </c>
      <c r="Z42" s="8">
        <f>IF(A42="","",IF(T42="Concluído",100%,0%))</f>
        <v/>
      </c>
    </row>
    <row r="43" ht="30" customHeight="1">
      <c r="A43" s="4" t="n"/>
      <c r="B43" s="5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n"/>
      <c r="M43" s="4" t="n"/>
      <c r="N43" s="6">
        <f>IF(A43="","",K43*L43*M43)</f>
        <v/>
      </c>
      <c r="O43" s="6">
        <f>IF(A43="","",IF(N43&gt;=50,"Crítico",IF(N43&gt;=25,"Alto",IF(N43&gt;=10,"Moderado","Baixo"))))</f>
        <v/>
      </c>
      <c r="P43" s="4" t="n"/>
      <c r="Q43" s="4" t="n"/>
      <c r="R43" s="4" t="n"/>
      <c r="S43" s="5" t="n"/>
      <c r="T43" s="4" t="n"/>
      <c r="U43" s="7" t="n"/>
      <c r="V43" s="5" t="n"/>
      <c r="W43" s="6">
        <f>IF(A43="","",IF(AND(T43&lt;&gt;"Concluído",S43&lt;&gt;"",S43&lt;TODAY()),TODAY()-S43,0))</f>
        <v/>
      </c>
      <c r="X43" s="4" t="n"/>
      <c r="Y43" s="6">
        <f>IF(A43="","",IFERROR(VLOOKUP(O43,'Dashboard'!$J$5:$K$8,2,FALSE),"Não definido"))</f>
        <v/>
      </c>
      <c r="Z43" s="8">
        <f>IF(A43="","",IF(T43="Concluído",100%,0%))</f>
        <v/>
      </c>
    </row>
    <row r="44" ht="30" customHeight="1">
      <c r="A44" s="4" t="n"/>
      <c r="B44" s="5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6">
        <f>IF(A44="","",K44*L44*M44)</f>
        <v/>
      </c>
      <c r="O44" s="6">
        <f>IF(A44="","",IF(N44&gt;=50,"Crítico",IF(N44&gt;=25,"Alto",IF(N44&gt;=10,"Moderado","Baixo"))))</f>
        <v/>
      </c>
      <c r="P44" s="4" t="n"/>
      <c r="Q44" s="4" t="n"/>
      <c r="R44" s="4" t="n"/>
      <c r="S44" s="5" t="n"/>
      <c r="T44" s="4" t="n"/>
      <c r="U44" s="7" t="n"/>
      <c r="V44" s="5" t="n"/>
      <c r="W44" s="6">
        <f>IF(A44="","",IF(AND(T44&lt;&gt;"Concluído",S44&lt;&gt;"",S44&lt;TODAY()),TODAY()-S44,0))</f>
        <v/>
      </c>
      <c r="X44" s="4" t="n"/>
      <c r="Y44" s="6">
        <f>IF(A44="","",IFERROR(VLOOKUP(O44,'Dashboard'!$J$5:$K$8,2,FALSE),"Não definido"))</f>
        <v/>
      </c>
      <c r="Z44" s="8">
        <f>IF(A44="","",IF(T44="Concluído",100%,0%))</f>
        <v/>
      </c>
    </row>
    <row r="45" ht="30" customHeight="1">
      <c r="A45" s="4" t="n"/>
      <c r="B45" s="5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  <c r="L45" s="4" t="n"/>
      <c r="M45" s="4" t="n"/>
      <c r="N45" s="6">
        <f>IF(A45="","",K45*L45*M45)</f>
        <v/>
      </c>
      <c r="O45" s="6">
        <f>IF(A45="","",IF(N45&gt;=50,"Crítico",IF(N45&gt;=25,"Alto",IF(N45&gt;=10,"Moderado","Baixo"))))</f>
        <v/>
      </c>
      <c r="P45" s="4" t="n"/>
      <c r="Q45" s="4" t="n"/>
      <c r="R45" s="4" t="n"/>
      <c r="S45" s="5" t="n"/>
      <c r="T45" s="4" t="n"/>
      <c r="U45" s="7" t="n"/>
      <c r="V45" s="5" t="n"/>
      <c r="W45" s="6">
        <f>IF(A45="","",IF(AND(T45&lt;&gt;"Concluído",S45&lt;&gt;"",S45&lt;TODAY()),TODAY()-S45,0))</f>
        <v/>
      </c>
      <c r="X45" s="4" t="n"/>
      <c r="Y45" s="6">
        <f>IF(A45="","",IFERROR(VLOOKUP(O45,'Dashboard'!$J$5:$K$8,2,FALSE),"Não definido"))</f>
        <v/>
      </c>
      <c r="Z45" s="8">
        <f>IF(A45="","",IF(T45="Concluído",100%,0%))</f>
        <v/>
      </c>
    </row>
    <row r="46" ht="30" customHeight="1">
      <c r="A46" s="4" t="n"/>
      <c r="B46" s="5" t="n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  <c r="L46" s="4" t="n"/>
      <c r="M46" s="4" t="n"/>
      <c r="N46" s="6">
        <f>IF(A46="","",K46*L46*M46)</f>
        <v/>
      </c>
      <c r="O46" s="6">
        <f>IF(A46="","",IF(N46&gt;=50,"Crítico",IF(N46&gt;=25,"Alto",IF(N46&gt;=10,"Moderado","Baixo"))))</f>
        <v/>
      </c>
      <c r="P46" s="4" t="n"/>
      <c r="Q46" s="4" t="n"/>
      <c r="R46" s="4" t="n"/>
      <c r="S46" s="5" t="n"/>
      <c r="T46" s="4" t="n"/>
      <c r="U46" s="7" t="n"/>
      <c r="V46" s="5" t="n"/>
      <c r="W46" s="6">
        <f>IF(A46="","",IF(AND(T46&lt;&gt;"Concluído",S46&lt;&gt;"",S46&lt;TODAY()),TODAY()-S46,0))</f>
        <v/>
      </c>
      <c r="X46" s="4" t="n"/>
      <c r="Y46" s="6">
        <f>IF(A46="","",IFERROR(VLOOKUP(O46,'Dashboard'!$J$5:$K$8,2,FALSE),"Não definido"))</f>
        <v/>
      </c>
      <c r="Z46" s="8">
        <f>IF(A46="","",IF(T46="Concluído",100%,0%))</f>
        <v/>
      </c>
    </row>
    <row r="47" ht="30" customHeight="1">
      <c r="A47" s="4" t="n"/>
      <c r="B47" s="5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  <c r="L47" s="4" t="n"/>
      <c r="M47" s="4" t="n"/>
      <c r="N47" s="6">
        <f>IF(A47="","",K47*L47*M47)</f>
        <v/>
      </c>
      <c r="O47" s="6">
        <f>IF(A47="","",IF(N47&gt;=50,"Crítico",IF(N47&gt;=25,"Alto",IF(N47&gt;=10,"Moderado","Baixo"))))</f>
        <v/>
      </c>
      <c r="P47" s="4" t="n"/>
      <c r="Q47" s="4" t="n"/>
      <c r="R47" s="4" t="n"/>
      <c r="S47" s="5" t="n"/>
      <c r="T47" s="4" t="n"/>
      <c r="U47" s="7" t="n"/>
      <c r="V47" s="5" t="n"/>
      <c r="W47" s="6">
        <f>IF(A47="","",IF(AND(T47&lt;&gt;"Concluído",S47&lt;&gt;"",S47&lt;TODAY()),TODAY()-S47,0))</f>
        <v/>
      </c>
      <c r="X47" s="4" t="n"/>
      <c r="Y47" s="6">
        <f>IF(A47="","",IFERROR(VLOOKUP(O47,'Dashboard'!$J$5:$K$8,2,FALSE),"Não definido"))</f>
        <v/>
      </c>
      <c r="Z47" s="8">
        <f>IF(A47="","",IF(T47="Concluído",100%,0%))</f>
        <v/>
      </c>
    </row>
    <row r="48" ht="30" customHeight="1">
      <c r="A48" s="4" t="n"/>
      <c r="B48" s="5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  <c r="M48" s="4" t="n"/>
      <c r="N48" s="6">
        <f>IF(A48="","",K48*L48*M48)</f>
        <v/>
      </c>
      <c r="O48" s="6">
        <f>IF(A48="","",IF(N48&gt;=50,"Crítico",IF(N48&gt;=25,"Alto",IF(N48&gt;=10,"Moderado","Baixo"))))</f>
        <v/>
      </c>
      <c r="P48" s="4" t="n"/>
      <c r="Q48" s="4" t="n"/>
      <c r="R48" s="4" t="n"/>
      <c r="S48" s="5" t="n"/>
      <c r="T48" s="4" t="n"/>
      <c r="U48" s="7" t="n"/>
      <c r="V48" s="5" t="n"/>
      <c r="W48" s="6">
        <f>IF(A48="","",IF(AND(T48&lt;&gt;"Concluído",S48&lt;&gt;"",S48&lt;TODAY()),TODAY()-S48,0))</f>
        <v/>
      </c>
      <c r="X48" s="4" t="n"/>
      <c r="Y48" s="6">
        <f>IF(A48="","",IFERROR(VLOOKUP(O48,'Dashboard'!$J$5:$K$8,2,FALSE),"Não definido"))</f>
        <v/>
      </c>
      <c r="Z48" s="8">
        <f>IF(A48="","",IF(T48="Concluído",100%,0%))</f>
        <v/>
      </c>
    </row>
    <row r="49" ht="30" customHeight="1">
      <c r="A49" s="4" t="n"/>
      <c r="B49" s="5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  <c r="L49" s="4" t="n"/>
      <c r="M49" s="4" t="n"/>
      <c r="N49" s="6">
        <f>IF(A49="","",K49*L49*M49)</f>
        <v/>
      </c>
      <c r="O49" s="6">
        <f>IF(A49="","",IF(N49&gt;=50,"Crítico",IF(N49&gt;=25,"Alto",IF(N49&gt;=10,"Moderado","Baixo"))))</f>
        <v/>
      </c>
      <c r="P49" s="4" t="n"/>
      <c r="Q49" s="4" t="n"/>
      <c r="R49" s="4" t="n"/>
      <c r="S49" s="5" t="n"/>
      <c r="T49" s="4" t="n"/>
      <c r="U49" s="7" t="n"/>
      <c r="V49" s="5" t="n"/>
      <c r="W49" s="6">
        <f>IF(A49="","",IF(AND(T49&lt;&gt;"Concluído",S49&lt;&gt;"",S49&lt;TODAY()),TODAY()-S49,0))</f>
        <v/>
      </c>
      <c r="X49" s="4" t="n"/>
      <c r="Y49" s="6">
        <f>IF(A49="","",IFERROR(VLOOKUP(O49,'Dashboard'!$J$5:$K$8,2,FALSE),"Não definido"))</f>
        <v/>
      </c>
      <c r="Z49" s="8">
        <f>IF(A49="","",IF(T49="Concluído",100%,0%))</f>
        <v/>
      </c>
    </row>
    <row r="50" ht="30" customHeight="1">
      <c r="A50" s="4" t="n"/>
      <c r="B50" s="5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  <c r="M50" s="4" t="n"/>
      <c r="N50" s="6">
        <f>IF(A50="","",K50*L50*M50)</f>
        <v/>
      </c>
      <c r="O50" s="6">
        <f>IF(A50="","",IF(N50&gt;=50,"Crítico",IF(N50&gt;=25,"Alto",IF(N50&gt;=10,"Moderado","Baixo"))))</f>
        <v/>
      </c>
      <c r="P50" s="4" t="n"/>
      <c r="Q50" s="4" t="n"/>
      <c r="R50" s="4" t="n"/>
      <c r="S50" s="5" t="n"/>
      <c r="T50" s="4" t="n"/>
      <c r="U50" s="7" t="n"/>
      <c r="V50" s="5" t="n"/>
      <c r="W50" s="6">
        <f>IF(A50="","",IF(AND(T50&lt;&gt;"Concluído",S50&lt;&gt;"",S50&lt;TODAY()),TODAY()-S50,0))</f>
        <v/>
      </c>
      <c r="X50" s="4" t="n"/>
      <c r="Y50" s="6">
        <f>IF(A50="","",IFERROR(VLOOKUP(O50,'Dashboard'!$J$5:$K$8,2,FALSE),"Não definido"))</f>
        <v/>
      </c>
      <c r="Z50" s="8">
        <f>IF(A50="","",IF(T50="Concluído",100%,0%))</f>
        <v/>
      </c>
    </row>
    <row r="51" ht="30" customHeight="1">
      <c r="A51" s="4" t="n"/>
      <c r="B51" s="5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  <c r="M51" s="4" t="n"/>
      <c r="N51" s="6">
        <f>IF(A51="","",K51*L51*M51)</f>
        <v/>
      </c>
      <c r="O51" s="6">
        <f>IF(A51="","",IF(N51&gt;=50,"Crítico",IF(N51&gt;=25,"Alto",IF(N51&gt;=10,"Moderado","Baixo"))))</f>
        <v/>
      </c>
      <c r="P51" s="4" t="n"/>
      <c r="Q51" s="4" t="n"/>
      <c r="R51" s="4" t="n"/>
      <c r="S51" s="5" t="n"/>
      <c r="T51" s="4" t="n"/>
      <c r="U51" s="7" t="n"/>
      <c r="V51" s="5" t="n"/>
      <c r="W51" s="6">
        <f>IF(A51="","",IF(AND(T51&lt;&gt;"Concluído",S51&lt;&gt;"",S51&lt;TODAY()),TODAY()-S51,0))</f>
        <v/>
      </c>
      <c r="X51" s="4" t="n"/>
      <c r="Y51" s="6">
        <f>IF(A51="","",IFERROR(VLOOKUP(O51,'Dashboard'!$J$5:$K$8,2,FALSE),"Não definido"))</f>
        <v/>
      </c>
      <c r="Z51" s="8">
        <f>IF(A51="","",IF(T51="Concluído",100%,0%))</f>
        <v/>
      </c>
    </row>
    <row r="52" ht="30" customHeight="1">
      <c r="A52" s="4" t="n"/>
      <c r="B52" s="5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  <c r="L52" s="4" t="n"/>
      <c r="M52" s="4" t="n"/>
      <c r="N52" s="6">
        <f>IF(A52="","",K52*L52*M52)</f>
        <v/>
      </c>
      <c r="O52" s="6">
        <f>IF(A52="","",IF(N52&gt;=50,"Crítico",IF(N52&gt;=25,"Alto",IF(N52&gt;=10,"Moderado","Baixo"))))</f>
        <v/>
      </c>
      <c r="P52" s="4" t="n"/>
      <c r="Q52" s="4" t="n"/>
      <c r="R52" s="4" t="n"/>
      <c r="S52" s="5" t="n"/>
      <c r="T52" s="4" t="n"/>
      <c r="U52" s="7" t="n"/>
      <c r="V52" s="5" t="n"/>
      <c r="W52" s="6">
        <f>IF(A52="","",IF(AND(T52&lt;&gt;"Concluído",S52&lt;&gt;"",S52&lt;TODAY()),TODAY()-S52,0))</f>
        <v/>
      </c>
      <c r="X52" s="4" t="n"/>
      <c r="Y52" s="6">
        <f>IF(A52="","",IFERROR(VLOOKUP(O52,'Dashboard'!$J$5:$K$8,2,FALSE),"Não definido"))</f>
        <v/>
      </c>
      <c r="Z52" s="8">
        <f>IF(A52="","",IF(T52="Concluído",100%,0%))</f>
        <v/>
      </c>
    </row>
    <row r="53" ht="30" customHeight="1">
      <c r="A53" s="4" t="n"/>
      <c r="B53" s="5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  <c r="L53" s="4" t="n"/>
      <c r="M53" s="4" t="n"/>
      <c r="N53" s="6">
        <f>IF(A53="","",K53*L53*M53)</f>
        <v/>
      </c>
      <c r="O53" s="6">
        <f>IF(A53="","",IF(N53&gt;=50,"Crítico",IF(N53&gt;=25,"Alto",IF(N53&gt;=10,"Moderado","Baixo"))))</f>
        <v/>
      </c>
      <c r="P53" s="4" t="n"/>
      <c r="Q53" s="4" t="n"/>
      <c r="R53" s="4" t="n"/>
      <c r="S53" s="5" t="n"/>
      <c r="T53" s="4" t="n"/>
      <c r="U53" s="7" t="n"/>
      <c r="V53" s="5" t="n"/>
      <c r="W53" s="6">
        <f>IF(A53="","",IF(AND(T53&lt;&gt;"Concluído",S53&lt;&gt;"",S53&lt;TODAY()),TODAY()-S53,0))</f>
        <v/>
      </c>
      <c r="X53" s="4" t="n"/>
      <c r="Y53" s="6">
        <f>IF(A53="","",IFERROR(VLOOKUP(O53,'Dashboard'!$J$5:$K$8,2,FALSE),"Não definido"))</f>
        <v/>
      </c>
      <c r="Z53" s="8">
        <f>IF(A53="","",IF(T53="Concluído",100%,0%))</f>
        <v/>
      </c>
    </row>
    <row r="54" ht="30" customHeight="1">
      <c r="A54" s="4" t="n"/>
      <c r="B54" s="5" t="n"/>
      <c r="C54" s="4" t="n"/>
      <c r="D54" s="4" t="n"/>
      <c r="E54" s="4" t="n"/>
      <c r="F54" s="4" t="n"/>
      <c r="G54" s="4" t="n"/>
      <c r="H54" s="4" t="n"/>
      <c r="I54" s="4" t="n"/>
      <c r="J54" s="4" t="n"/>
      <c r="K54" s="4" t="n"/>
      <c r="L54" s="4" t="n"/>
      <c r="M54" s="4" t="n"/>
      <c r="N54" s="6">
        <f>IF(A54="","",K54*L54*M54)</f>
        <v/>
      </c>
      <c r="O54" s="6">
        <f>IF(A54="","",IF(N54&gt;=50,"Crítico",IF(N54&gt;=25,"Alto",IF(N54&gt;=10,"Moderado","Baixo"))))</f>
        <v/>
      </c>
      <c r="P54" s="4" t="n"/>
      <c r="Q54" s="4" t="n"/>
      <c r="R54" s="4" t="n"/>
      <c r="S54" s="5" t="n"/>
      <c r="T54" s="4" t="n"/>
      <c r="U54" s="7" t="n"/>
      <c r="V54" s="5" t="n"/>
      <c r="W54" s="6">
        <f>IF(A54="","",IF(AND(T54&lt;&gt;"Concluído",S54&lt;&gt;"",S54&lt;TODAY()),TODAY()-S54,0))</f>
        <v/>
      </c>
      <c r="X54" s="4" t="n"/>
      <c r="Y54" s="6">
        <f>IF(A54="","",IFERROR(VLOOKUP(O54,'Dashboard'!$J$5:$K$8,2,FALSE),"Não definido"))</f>
        <v/>
      </c>
      <c r="Z54" s="8">
        <f>IF(A54="","",IF(T54="Concluído",100%,0%))</f>
        <v/>
      </c>
    </row>
    <row r="55" ht="30" customHeight="1">
      <c r="A55" s="4" t="n"/>
      <c r="B55" s="5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  <c r="M55" s="4" t="n"/>
      <c r="N55" s="6">
        <f>IF(A55="","",K55*L55*M55)</f>
        <v/>
      </c>
      <c r="O55" s="6">
        <f>IF(A55="","",IF(N55&gt;=50,"Crítico",IF(N55&gt;=25,"Alto",IF(N55&gt;=10,"Moderado","Baixo"))))</f>
        <v/>
      </c>
      <c r="P55" s="4" t="n"/>
      <c r="Q55" s="4" t="n"/>
      <c r="R55" s="4" t="n"/>
      <c r="S55" s="5" t="n"/>
      <c r="T55" s="4" t="n"/>
      <c r="U55" s="7" t="n"/>
      <c r="V55" s="5" t="n"/>
      <c r="W55" s="6">
        <f>IF(A55="","",IF(AND(T55&lt;&gt;"Concluído",S55&lt;&gt;"",S55&lt;TODAY()),TODAY()-S55,0))</f>
        <v/>
      </c>
      <c r="X55" s="4" t="n"/>
      <c r="Y55" s="6">
        <f>IF(A55="","",IFERROR(VLOOKUP(O55,'Dashboard'!$J$5:$K$8,2,FALSE),"Não definido"))</f>
        <v/>
      </c>
      <c r="Z55" s="8">
        <f>IF(A55="","",IF(T55="Concluído",100%,0%))</f>
        <v/>
      </c>
    </row>
    <row r="56" ht="30" customHeight="1">
      <c r="A56" s="4" t="n"/>
      <c r="B56" s="5" t="n"/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 t="n"/>
      <c r="N56" s="6">
        <f>IF(A56="","",K56*L56*M56)</f>
        <v/>
      </c>
      <c r="O56" s="6">
        <f>IF(A56="","",IF(N56&gt;=50,"Crítico",IF(N56&gt;=25,"Alto",IF(N56&gt;=10,"Moderado","Baixo"))))</f>
        <v/>
      </c>
      <c r="P56" s="4" t="n"/>
      <c r="Q56" s="4" t="n"/>
      <c r="R56" s="4" t="n"/>
      <c r="S56" s="5" t="n"/>
      <c r="T56" s="4" t="n"/>
      <c r="U56" s="7" t="n"/>
      <c r="V56" s="5" t="n"/>
      <c r="W56" s="6">
        <f>IF(A56="","",IF(AND(T56&lt;&gt;"Concluído",S56&lt;&gt;"",S56&lt;TODAY()),TODAY()-S56,0))</f>
        <v/>
      </c>
      <c r="X56" s="4" t="n"/>
      <c r="Y56" s="6">
        <f>IF(A56="","",IFERROR(VLOOKUP(O56,'Dashboard'!$J$5:$K$8,2,FALSE),"Não definido"))</f>
        <v/>
      </c>
      <c r="Z56" s="8">
        <f>IF(A56="","",IF(T56="Concluído",100%,0%))</f>
        <v/>
      </c>
    </row>
    <row r="57" ht="30" customHeight="1">
      <c r="A57" s="4" t="n"/>
      <c r="B57" s="5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 t="n"/>
      <c r="N57" s="6">
        <f>IF(A57="","",K57*L57*M57)</f>
        <v/>
      </c>
      <c r="O57" s="6">
        <f>IF(A57="","",IF(N57&gt;=50,"Crítico",IF(N57&gt;=25,"Alto",IF(N57&gt;=10,"Moderado","Baixo"))))</f>
        <v/>
      </c>
      <c r="P57" s="4" t="n"/>
      <c r="Q57" s="4" t="n"/>
      <c r="R57" s="4" t="n"/>
      <c r="S57" s="5" t="n"/>
      <c r="T57" s="4" t="n"/>
      <c r="U57" s="7" t="n"/>
      <c r="V57" s="5" t="n"/>
      <c r="W57" s="6">
        <f>IF(A57="","",IF(AND(T57&lt;&gt;"Concluído",S57&lt;&gt;"",S57&lt;TODAY()),TODAY()-S57,0))</f>
        <v/>
      </c>
      <c r="X57" s="4" t="n"/>
      <c r="Y57" s="6">
        <f>IF(A57="","",IFERROR(VLOOKUP(O57,'Dashboard'!$J$5:$K$8,2,FALSE),"Não definido"))</f>
        <v/>
      </c>
      <c r="Z57" s="8">
        <f>IF(A57="","",IF(T57="Concluído",100%,0%))</f>
        <v/>
      </c>
    </row>
    <row r="58" ht="30" customHeight="1">
      <c r="A58" s="4" t="n"/>
      <c r="B58" s="5" t="n"/>
      <c r="C58" s="4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  <c r="M58" s="4" t="n"/>
      <c r="N58" s="6">
        <f>IF(A58="","",K58*L58*M58)</f>
        <v/>
      </c>
      <c r="O58" s="6">
        <f>IF(A58="","",IF(N58&gt;=50,"Crítico",IF(N58&gt;=25,"Alto",IF(N58&gt;=10,"Moderado","Baixo"))))</f>
        <v/>
      </c>
      <c r="P58" s="4" t="n"/>
      <c r="Q58" s="4" t="n"/>
      <c r="R58" s="4" t="n"/>
      <c r="S58" s="5" t="n"/>
      <c r="T58" s="4" t="n"/>
      <c r="U58" s="7" t="n"/>
      <c r="V58" s="5" t="n"/>
      <c r="W58" s="6">
        <f>IF(A58="","",IF(AND(T58&lt;&gt;"Concluído",S58&lt;&gt;"",S58&lt;TODAY()),TODAY()-S58,0))</f>
        <v/>
      </c>
      <c r="X58" s="4" t="n"/>
      <c r="Y58" s="6">
        <f>IF(A58="","",IFERROR(VLOOKUP(O58,'Dashboard'!$J$5:$K$8,2,FALSE),"Não definido"))</f>
        <v/>
      </c>
      <c r="Z58" s="8">
        <f>IF(A58="","",IF(T58="Concluído",100%,0%))</f>
        <v/>
      </c>
    </row>
    <row r="59" ht="30" customHeight="1">
      <c r="A59" s="4" t="n"/>
      <c r="B59" s="5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  <c r="L59" s="4" t="n"/>
      <c r="M59" s="4" t="n"/>
      <c r="N59" s="6">
        <f>IF(A59="","",K59*L59*M59)</f>
        <v/>
      </c>
      <c r="O59" s="6">
        <f>IF(A59="","",IF(N59&gt;=50,"Crítico",IF(N59&gt;=25,"Alto",IF(N59&gt;=10,"Moderado","Baixo"))))</f>
        <v/>
      </c>
      <c r="P59" s="4" t="n"/>
      <c r="Q59" s="4" t="n"/>
      <c r="R59" s="4" t="n"/>
      <c r="S59" s="5" t="n"/>
      <c r="T59" s="4" t="n"/>
      <c r="U59" s="7" t="n"/>
      <c r="V59" s="5" t="n"/>
      <c r="W59" s="6">
        <f>IF(A59="","",IF(AND(T59&lt;&gt;"Concluído",S59&lt;&gt;"",S59&lt;TODAY()),TODAY()-S59,0))</f>
        <v/>
      </c>
      <c r="X59" s="4" t="n"/>
      <c r="Y59" s="6">
        <f>IF(A59="","",IFERROR(VLOOKUP(O59,'Dashboard'!$J$5:$K$8,2,FALSE),"Não definido"))</f>
        <v/>
      </c>
      <c r="Z59" s="8">
        <f>IF(A59="","",IF(T59="Concluído",100%,0%))</f>
        <v/>
      </c>
    </row>
    <row r="60" ht="30" customHeight="1">
      <c r="A60" s="4" t="n"/>
      <c r="B60" s="5" t="n"/>
      <c r="C60" s="4" t="n"/>
      <c r="D60" s="4" t="n"/>
      <c r="E60" s="4" t="n"/>
      <c r="F60" s="4" t="n"/>
      <c r="G60" s="4" t="n"/>
      <c r="H60" s="4" t="n"/>
      <c r="I60" s="4" t="n"/>
      <c r="J60" s="4" t="n"/>
      <c r="K60" s="4" t="n"/>
      <c r="L60" s="4" t="n"/>
      <c r="M60" s="4" t="n"/>
      <c r="N60" s="6">
        <f>IF(A60="","",K60*L60*M60)</f>
        <v/>
      </c>
      <c r="O60" s="6">
        <f>IF(A60="","",IF(N60&gt;=50,"Crítico",IF(N60&gt;=25,"Alto",IF(N60&gt;=10,"Moderado","Baixo"))))</f>
        <v/>
      </c>
      <c r="P60" s="4" t="n"/>
      <c r="Q60" s="4" t="n"/>
      <c r="R60" s="4" t="n"/>
      <c r="S60" s="5" t="n"/>
      <c r="T60" s="4" t="n"/>
      <c r="U60" s="7" t="n"/>
      <c r="V60" s="5" t="n"/>
      <c r="W60" s="6">
        <f>IF(A60="","",IF(AND(T60&lt;&gt;"Concluído",S60&lt;&gt;"",S60&lt;TODAY()),TODAY()-S60,0))</f>
        <v/>
      </c>
      <c r="X60" s="4" t="n"/>
      <c r="Y60" s="6">
        <f>IF(A60="","",IFERROR(VLOOKUP(O60,'Dashboard'!$J$5:$K$8,2,FALSE),"Não definido"))</f>
        <v/>
      </c>
      <c r="Z60" s="8">
        <f>IF(A60="","",IF(T60="Concluído",100%,0%))</f>
        <v/>
      </c>
    </row>
    <row r="61" ht="30" customHeight="1">
      <c r="A61" s="4" t="n"/>
      <c r="B61" s="5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  <c r="L61" s="4" t="n"/>
      <c r="M61" s="4" t="n"/>
      <c r="N61" s="6">
        <f>IF(A61="","",K61*L61*M61)</f>
        <v/>
      </c>
      <c r="O61" s="6">
        <f>IF(A61="","",IF(N61&gt;=50,"Crítico",IF(N61&gt;=25,"Alto",IF(N61&gt;=10,"Moderado","Baixo"))))</f>
        <v/>
      </c>
      <c r="P61" s="4" t="n"/>
      <c r="Q61" s="4" t="n"/>
      <c r="R61" s="4" t="n"/>
      <c r="S61" s="5" t="n"/>
      <c r="T61" s="4" t="n"/>
      <c r="U61" s="7" t="n"/>
      <c r="V61" s="5" t="n"/>
      <c r="W61" s="6">
        <f>IF(A61="","",IF(AND(T61&lt;&gt;"Concluído",S61&lt;&gt;"",S61&lt;TODAY()),TODAY()-S61,0))</f>
        <v/>
      </c>
      <c r="X61" s="4" t="n"/>
      <c r="Y61" s="6">
        <f>IF(A61="","",IFERROR(VLOOKUP(O61,'Dashboard'!$J$5:$K$8,2,FALSE),"Não definido"))</f>
        <v/>
      </c>
      <c r="Z61" s="8">
        <f>IF(A61="","",IF(T61="Concluído",100%,0%))</f>
        <v/>
      </c>
    </row>
    <row r="62" ht="30" customHeight="1">
      <c r="A62" s="4" t="n"/>
      <c r="B62" s="5" t="n"/>
      <c r="C62" s="4" t="n"/>
      <c r="D62" s="4" t="n"/>
      <c r="E62" s="4" t="n"/>
      <c r="F62" s="4" t="n"/>
      <c r="G62" s="4" t="n"/>
      <c r="H62" s="4" t="n"/>
      <c r="I62" s="4" t="n"/>
      <c r="J62" s="4" t="n"/>
      <c r="K62" s="4" t="n"/>
      <c r="L62" s="4" t="n"/>
      <c r="M62" s="4" t="n"/>
      <c r="N62" s="6">
        <f>IF(A62="","",K62*L62*M62)</f>
        <v/>
      </c>
      <c r="O62" s="6">
        <f>IF(A62="","",IF(N62&gt;=50,"Crítico",IF(N62&gt;=25,"Alto",IF(N62&gt;=10,"Moderado","Baixo"))))</f>
        <v/>
      </c>
      <c r="P62" s="4" t="n"/>
      <c r="Q62" s="4" t="n"/>
      <c r="R62" s="4" t="n"/>
      <c r="S62" s="5" t="n"/>
      <c r="T62" s="4" t="n"/>
      <c r="U62" s="7" t="n"/>
      <c r="V62" s="5" t="n"/>
      <c r="W62" s="6">
        <f>IF(A62="","",IF(AND(T62&lt;&gt;"Concluído",S62&lt;&gt;"",S62&lt;TODAY()),TODAY()-S62,0))</f>
        <v/>
      </c>
      <c r="X62" s="4" t="n"/>
      <c r="Y62" s="6">
        <f>IF(A62="","",IFERROR(VLOOKUP(O62,'Dashboard'!$J$5:$K$8,2,FALSE),"Não definido"))</f>
        <v/>
      </c>
      <c r="Z62" s="8">
        <f>IF(A62="","",IF(T62="Concluído",100%,0%))</f>
        <v/>
      </c>
    </row>
    <row r="63" ht="30" customHeight="1">
      <c r="A63" s="4" t="n"/>
      <c r="B63" s="5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  <c r="L63" s="4" t="n"/>
      <c r="M63" s="4" t="n"/>
      <c r="N63" s="6">
        <f>IF(A63="","",K63*L63*M63)</f>
        <v/>
      </c>
      <c r="O63" s="6">
        <f>IF(A63="","",IF(N63&gt;=50,"Crítico",IF(N63&gt;=25,"Alto",IF(N63&gt;=10,"Moderado","Baixo"))))</f>
        <v/>
      </c>
      <c r="P63" s="4" t="n"/>
      <c r="Q63" s="4" t="n"/>
      <c r="R63" s="4" t="n"/>
      <c r="S63" s="5" t="n"/>
      <c r="T63" s="4" t="n"/>
      <c r="U63" s="7" t="n"/>
      <c r="V63" s="5" t="n"/>
      <c r="W63" s="6">
        <f>IF(A63="","",IF(AND(T63&lt;&gt;"Concluído",S63&lt;&gt;"",S63&lt;TODAY()),TODAY()-S63,0))</f>
        <v/>
      </c>
      <c r="X63" s="4" t="n"/>
      <c r="Y63" s="6">
        <f>IF(A63="","",IFERROR(VLOOKUP(O63,'Dashboard'!$J$5:$K$8,2,FALSE),"Não definido"))</f>
        <v/>
      </c>
      <c r="Z63" s="8">
        <f>IF(A63="","",IF(T63="Concluído",100%,0%))</f>
        <v/>
      </c>
    </row>
    <row r="64" ht="30" customHeight="1">
      <c r="A64" s="4" t="n"/>
      <c r="B64" s="5" t="n"/>
      <c r="C64" s="4" t="n"/>
      <c r="D64" s="4" t="n"/>
      <c r="E64" s="4" t="n"/>
      <c r="F64" s="4" t="n"/>
      <c r="G64" s="4" t="n"/>
      <c r="H64" s="4" t="n"/>
      <c r="I64" s="4" t="n"/>
      <c r="J64" s="4" t="n"/>
      <c r="K64" s="4" t="n"/>
      <c r="L64" s="4" t="n"/>
      <c r="M64" s="4" t="n"/>
      <c r="N64" s="6">
        <f>IF(A64="","",K64*L64*M64)</f>
        <v/>
      </c>
      <c r="O64" s="6">
        <f>IF(A64="","",IF(N64&gt;=50,"Crítico",IF(N64&gt;=25,"Alto",IF(N64&gt;=10,"Moderado","Baixo"))))</f>
        <v/>
      </c>
      <c r="P64" s="4" t="n"/>
      <c r="Q64" s="4" t="n"/>
      <c r="R64" s="4" t="n"/>
      <c r="S64" s="5" t="n"/>
      <c r="T64" s="4" t="n"/>
      <c r="U64" s="7" t="n"/>
      <c r="V64" s="5" t="n"/>
      <c r="W64" s="6">
        <f>IF(A64="","",IF(AND(T64&lt;&gt;"Concluído",S64&lt;&gt;"",S64&lt;TODAY()),TODAY()-S64,0))</f>
        <v/>
      </c>
      <c r="X64" s="4" t="n"/>
      <c r="Y64" s="6">
        <f>IF(A64="","",IFERROR(VLOOKUP(O64,'Dashboard'!$J$5:$K$8,2,FALSE),"Não definido"))</f>
        <v/>
      </c>
      <c r="Z64" s="8">
        <f>IF(A64="","",IF(T64="Concluído",100%,0%))</f>
        <v/>
      </c>
    </row>
    <row r="65" ht="30" customHeight="1">
      <c r="A65" s="4" t="n"/>
      <c r="B65" s="5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  <c r="M65" s="4" t="n"/>
      <c r="N65" s="6">
        <f>IF(A65="","",K65*L65*M65)</f>
        <v/>
      </c>
      <c r="O65" s="6">
        <f>IF(A65="","",IF(N65&gt;=50,"Crítico",IF(N65&gt;=25,"Alto",IF(N65&gt;=10,"Moderado","Baixo"))))</f>
        <v/>
      </c>
      <c r="P65" s="4" t="n"/>
      <c r="Q65" s="4" t="n"/>
      <c r="R65" s="4" t="n"/>
      <c r="S65" s="5" t="n"/>
      <c r="T65" s="4" t="n"/>
      <c r="U65" s="7" t="n"/>
      <c r="V65" s="5" t="n"/>
      <c r="W65" s="6">
        <f>IF(A65="","",IF(AND(T65&lt;&gt;"Concluído",S65&lt;&gt;"",S65&lt;TODAY()),TODAY()-S65,0))</f>
        <v/>
      </c>
      <c r="X65" s="4" t="n"/>
      <c r="Y65" s="6">
        <f>IF(A65="","",IFERROR(VLOOKUP(O65,'Dashboard'!$J$5:$K$8,2,FALSE),"Não definido"))</f>
        <v/>
      </c>
      <c r="Z65" s="8">
        <f>IF(A65="","",IF(T65="Concluído",100%,0%))</f>
        <v/>
      </c>
    </row>
    <row r="66" ht="30" customHeight="1">
      <c r="A66" s="4" t="n"/>
      <c r="B66" s="5" t="n"/>
      <c r="C66" s="4" t="n"/>
      <c r="D66" s="4" t="n"/>
      <c r="E66" s="4" t="n"/>
      <c r="F66" s="4" t="n"/>
      <c r="G66" s="4" t="n"/>
      <c r="H66" s="4" t="n"/>
      <c r="I66" s="4" t="n"/>
      <c r="J66" s="4" t="n"/>
      <c r="K66" s="4" t="n"/>
      <c r="L66" s="4" t="n"/>
      <c r="M66" s="4" t="n"/>
      <c r="N66" s="6">
        <f>IF(A66="","",K66*L66*M66)</f>
        <v/>
      </c>
      <c r="O66" s="6">
        <f>IF(A66="","",IF(N66&gt;=50,"Crítico",IF(N66&gt;=25,"Alto",IF(N66&gt;=10,"Moderado","Baixo"))))</f>
        <v/>
      </c>
      <c r="P66" s="4" t="n"/>
      <c r="Q66" s="4" t="n"/>
      <c r="R66" s="4" t="n"/>
      <c r="S66" s="5" t="n"/>
      <c r="T66" s="4" t="n"/>
      <c r="U66" s="7" t="n"/>
      <c r="V66" s="5" t="n"/>
      <c r="W66" s="6">
        <f>IF(A66="","",IF(AND(T66&lt;&gt;"Concluído",S66&lt;&gt;"",S66&lt;TODAY()),TODAY()-S66,0))</f>
        <v/>
      </c>
      <c r="X66" s="4" t="n"/>
      <c r="Y66" s="6">
        <f>IF(A66="","",IFERROR(VLOOKUP(O66,'Dashboard'!$J$5:$K$8,2,FALSE),"Não definido"))</f>
        <v/>
      </c>
      <c r="Z66" s="8">
        <f>IF(A66="","",IF(T66="Concluído",100%,0%))</f>
        <v/>
      </c>
    </row>
    <row r="67" ht="30" customHeight="1">
      <c r="A67" s="4" t="n"/>
      <c r="B67" s="5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  <c r="L67" s="4" t="n"/>
      <c r="M67" s="4" t="n"/>
      <c r="N67" s="6">
        <f>IF(A67="","",K67*L67*M67)</f>
        <v/>
      </c>
      <c r="O67" s="6">
        <f>IF(A67="","",IF(N67&gt;=50,"Crítico",IF(N67&gt;=25,"Alto",IF(N67&gt;=10,"Moderado","Baixo"))))</f>
        <v/>
      </c>
      <c r="P67" s="4" t="n"/>
      <c r="Q67" s="4" t="n"/>
      <c r="R67" s="4" t="n"/>
      <c r="S67" s="5" t="n"/>
      <c r="T67" s="4" t="n"/>
      <c r="U67" s="7" t="n"/>
      <c r="V67" s="5" t="n"/>
      <c r="W67" s="6">
        <f>IF(A67="","",IF(AND(T67&lt;&gt;"Concluído",S67&lt;&gt;"",S67&lt;TODAY()),TODAY()-S67,0))</f>
        <v/>
      </c>
      <c r="X67" s="4" t="n"/>
      <c r="Y67" s="6">
        <f>IF(A67="","",IFERROR(VLOOKUP(O67,'Dashboard'!$J$5:$K$8,2,FALSE),"Não definido"))</f>
        <v/>
      </c>
      <c r="Z67" s="8">
        <f>IF(A67="","",IF(T67="Concluído",100%,0%))</f>
        <v/>
      </c>
    </row>
    <row r="68" ht="30" customHeight="1">
      <c r="A68" s="4" t="n"/>
      <c r="B68" s="5" t="n"/>
      <c r="C68" s="4" t="n"/>
      <c r="D68" s="4" t="n"/>
      <c r="E68" s="4" t="n"/>
      <c r="F68" s="4" t="n"/>
      <c r="G68" s="4" t="n"/>
      <c r="H68" s="4" t="n"/>
      <c r="I68" s="4" t="n"/>
      <c r="J68" s="4" t="n"/>
      <c r="K68" s="4" t="n"/>
      <c r="L68" s="4" t="n"/>
      <c r="M68" s="4" t="n"/>
      <c r="N68" s="6">
        <f>IF(A68="","",K68*L68*M68)</f>
        <v/>
      </c>
      <c r="O68" s="6">
        <f>IF(A68="","",IF(N68&gt;=50,"Crítico",IF(N68&gt;=25,"Alto",IF(N68&gt;=10,"Moderado","Baixo"))))</f>
        <v/>
      </c>
      <c r="P68" s="4" t="n"/>
      <c r="Q68" s="4" t="n"/>
      <c r="R68" s="4" t="n"/>
      <c r="S68" s="5" t="n"/>
      <c r="T68" s="4" t="n"/>
      <c r="U68" s="7" t="n"/>
      <c r="V68" s="5" t="n"/>
      <c r="W68" s="6">
        <f>IF(A68="","",IF(AND(T68&lt;&gt;"Concluído",S68&lt;&gt;"",S68&lt;TODAY()),TODAY()-S68,0))</f>
        <v/>
      </c>
      <c r="X68" s="4" t="n"/>
      <c r="Y68" s="6">
        <f>IF(A68="","",IFERROR(VLOOKUP(O68,'Dashboard'!$J$5:$K$8,2,FALSE),"Não definido"))</f>
        <v/>
      </c>
      <c r="Z68" s="8">
        <f>IF(A68="","",IF(T68="Concluído",100%,0%))</f>
        <v/>
      </c>
    </row>
    <row r="69" ht="30" customHeight="1">
      <c r="A69" s="4" t="n"/>
      <c r="B69" s="5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  <c r="L69" s="4" t="n"/>
      <c r="M69" s="4" t="n"/>
      <c r="N69" s="6">
        <f>IF(A69="","",K69*L69*M69)</f>
        <v/>
      </c>
      <c r="O69" s="6">
        <f>IF(A69="","",IF(N69&gt;=50,"Crítico",IF(N69&gt;=25,"Alto",IF(N69&gt;=10,"Moderado","Baixo"))))</f>
        <v/>
      </c>
      <c r="P69" s="4" t="n"/>
      <c r="Q69" s="4" t="n"/>
      <c r="R69" s="4" t="n"/>
      <c r="S69" s="5" t="n"/>
      <c r="T69" s="4" t="n"/>
      <c r="U69" s="7" t="n"/>
      <c r="V69" s="5" t="n"/>
      <c r="W69" s="6">
        <f>IF(A69="","",IF(AND(T69&lt;&gt;"Concluído",S69&lt;&gt;"",S69&lt;TODAY()),TODAY()-S69,0))</f>
        <v/>
      </c>
      <c r="X69" s="4" t="n"/>
      <c r="Y69" s="6">
        <f>IF(A69="","",IFERROR(VLOOKUP(O69,'Dashboard'!$J$5:$K$8,2,FALSE),"Não definido"))</f>
        <v/>
      </c>
      <c r="Z69" s="8">
        <f>IF(A69="","",IF(T69="Concluído",100%,0%))</f>
        <v/>
      </c>
    </row>
    <row r="70" ht="30" customHeight="1">
      <c r="A70" s="4" t="n"/>
      <c r="B70" s="5" t="n"/>
      <c r="C70" s="4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  <c r="M70" s="4" t="n"/>
      <c r="N70" s="6">
        <f>IF(A70="","",K70*L70*M70)</f>
        <v/>
      </c>
      <c r="O70" s="6">
        <f>IF(A70="","",IF(N70&gt;=50,"Crítico",IF(N70&gt;=25,"Alto",IF(N70&gt;=10,"Moderado","Baixo"))))</f>
        <v/>
      </c>
      <c r="P70" s="4" t="n"/>
      <c r="Q70" s="4" t="n"/>
      <c r="R70" s="4" t="n"/>
      <c r="S70" s="5" t="n"/>
      <c r="T70" s="4" t="n"/>
      <c r="U70" s="7" t="n"/>
      <c r="V70" s="5" t="n"/>
      <c r="W70" s="6">
        <f>IF(A70="","",IF(AND(T70&lt;&gt;"Concluído",S70&lt;&gt;"",S70&lt;TODAY()),TODAY()-S70,0))</f>
        <v/>
      </c>
      <c r="X70" s="4" t="n"/>
      <c r="Y70" s="6">
        <f>IF(A70="","",IFERROR(VLOOKUP(O70,'Dashboard'!$J$5:$K$8,2,FALSE),"Não definido"))</f>
        <v/>
      </c>
      <c r="Z70" s="8">
        <f>IF(A70="","",IF(T70="Concluído",100%,0%))</f>
        <v/>
      </c>
    </row>
    <row r="71" ht="30" customHeight="1">
      <c r="A71" s="4" t="n"/>
      <c r="B71" s="5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  <c r="M71" s="4" t="n"/>
      <c r="N71" s="6">
        <f>IF(A71="","",K71*L71*M71)</f>
        <v/>
      </c>
      <c r="O71" s="6">
        <f>IF(A71="","",IF(N71&gt;=50,"Crítico",IF(N71&gt;=25,"Alto",IF(N71&gt;=10,"Moderado","Baixo"))))</f>
        <v/>
      </c>
      <c r="P71" s="4" t="n"/>
      <c r="Q71" s="4" t="n"/>
      <c r="R71" s="4" t="n"/>
      <c r="S71" s="5" t="n"/>
      <c r="T71" s="4" t="n"/>
      <c r="U71" s="7" t="n"/>
      <c r="V71" s="5" t="n"/>
      <c r="W71" s="6">
        <f>IF(A71="","",IF(AND(T71&lt;&gt;"Concluído",S71&lt;&gt;"",S71&lt;TODAY()),TODAY()-S71,0))</f>
        <v/>
      </c>
      <c r="X71" s="4" t="n"/>
      <c r="Y71" s="6">
        <f>IF(A71="","",IFERROR(VLOOKUP(O71,'Dashboard'!$J$5:$K$8,2,FALSE),"Não definido"))</f>
        <v/>
      </c>
      <c r="Z71" s="8">
        <f>IF(A71="","",IF(T71="Concluído",100%,0%))</f>
        <v/>
      </c>
    </row>
    <row r="72" ht="30" customHeight="1">
      <c r="A72" s="4" t="n"/>
      <c r="B72" s="5" t="n"/>
      <c r="C72" s="4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 t="n"/>
      <c r="N72" s="6">
        <f>IF(A72="","",K72*L72*M72)</f>
        <v/>
      </c>
      <c r="O72" s="6">
        <f>IF(A72="","",IF(N72&gt;=50,"Crítico",IF(N72&gt;=25,"Alto",IF(N72&gt;=10,"Moderado","Baixo"))))</f>
        <v/>
      </c>
      <c r="P72" s="4" t="n"/>
      <c r="Q72" s="4" t="n"/>
      <c r="R72" s="4" t="n"/>
      <c r="S72" s="5" t="n"/>
      <c r="T72" s="4" t="n"/>
      <c r="U72" s="7" t="n"/>
      <c r="V72" s="5" t="n"/>
      <c r="W72" s="6">
        <f>IF(A72="","",IF(AND(T72&lt;&gt;"Concluído",S72&lt;&gt;"",S72&lt;TODAY()),TODAY()-S72,0))</f>
        <v/>
      </c>
      <c r="X72" s="4" t="n"/>
      <c r="Y72" s="6">
        <f>IF(A72="","",IFERROR(VLOOKUP(O72,'Dashboard'!$J$5:$K$8,2,FALSE),"Não definido"))</f>
        <v/>
      </c>
      <c r="Z72" s="8">
        <f>IF(A72="","",IF(T72="Concluído",100%,0%))</f>
        <v/>
      </c>
    </row>
    <row r="73" ht="30" customHeight="1">
      <c r="A73" s="4" t="n"/>
      <c r="B73" s="5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  <c r="L73" s="4" t="n"/>
      <c r="M73" s="4" t="n"/>
      <c r="N73" s="6">
        <f>IF(A73="","",K73*L73*M73)</f>
        <v/>
      </c>
      <c r="O73" s="6">
        <f>IF(A73="","",IF(N73&gt;=50,"Crítico",IF(N73&gt;=25,"Alto",IF(N73&gt;=10,"Moderado","Baixo"))))</f>
        <v/>
      </c>
      <c r="P73" s="4" t="n"/>
      <c r="Q73" s="4" t="n"/>
      <c r="R73" s="4" t="n"/>
      <c r="S73" s="5" t="n"/>
      <c r="T73" s="4" t="n"/>
      <c r="U73" s="7" t="n"/>
      <c r="V73" s="5" t="n"/>
      <c r="W73" s="6">
        <f>IF(A73="","",IF(AND(T73&lt;&gt;"Concluído",S73&lt;&gt;"",S73&lt;TODAY()),TODAY()-S73,0))</f>
        <v/>
      </c>
      <c r="X73" s="4" t="n"/>
      <c r="Y73" s="6">
        <f>IF(A73="","",IFERROR(VLOOKUP(O73,'Dashboard'!$J$5:$K$8,2,FALSE),"Não definido"))</f>
        <v/>
      </c>
      <c r="Z73" s="8">
        <f>IF(A73="","",IF(T73="Concluído",100%,0%))</f>
        <v/>
      </c>
    </row>
    <row r="74" ht="30" customHeight="1">
      <c r="A74" s="4" t="n"/>
      <c r="B74" s="5" t="n"/>
      <c r="C74" s="4" t="n"/>
      <c r="D74" s="4" t="n"/>
      <c r="E74" s="4" t="n"/>
      <c r="F74" s="4" t="n"/>
      <c r="G74" s="4" t="n"/>
      <c r="H74" s="4" t="n"/>
      <c r="I74" s="4" t="n"/>
      <c r="J74" s="4" t="n"/>
      <c r="K74" s="4" t="n"/>
      <c r="L74" s="4" t="n"/>
      <c r="M74" s="4" t="n"/>
      <c r="N74" s="6">
        <f>IF(A74="","",K74*L74*M74)</f>
        <v/>
      </c>
      <c r="O74" s="6">
        <f>IF(A74="","",IF(N74&gt;=50,"Crítico",IF(N74&gt;=25,"Alto",IF(N74&gt;=10,"Moderado","Baixo"))))</f>
        <v/>
      </c>
      <c r="P74" s="4" t="n"/>
      <c r="Q74" s="4" t="n"/>
      <c r="R74" s="4" t="n"/>
      <c r="S74" s="5" t="n"/>
      <c r="T74" s="4" t="n"/>
      <c r="U74" s="7" t="n"/>
      <c r="V74" s="5" t="n"/>
      <c r="W74" s="6">
        <f>IF(A74="","",IF(AND(T74&lt;&gt;"Concluído",S74&lt;&gt;"",S74&lt;TODAY()),TODAY()-S74,0))</f>
        <v/>
      </c>
      <c r="X74" s="4" t="n"/>
      <c r="Y74" s="6">
        <f>IF(A74="","",IFERROR(VLOOKUP(O74,'Dashboard'!$J$5:$K$8,2,FALSE),"Não definido"))</f>
        <v/>
      </c>
      <c r="Z74" s="8">
        <f>IF(A74="","",IF(T74="Concluído",100%,0%))</f>
        <v/>
      </c>
    </row>
    <row r="75" ht="30" customHeight="1">
      <c r="A75" s="4" t="n"/>
      <c r="B75" s="5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  <c r="L75" s="4" t="n"/>
      <c r="M75" s="4" t="n"/>
      <c r="N75" s="6">
        <f>IF(A75="","",K75*L75*M75)</f>
        <v/>
      </c>
      <c r="O75" s="6">
        <f>IF(A75="","",IF(N75&gt;=50,"Crítico",IF(N75&gt;=25,"Alto",IF(N75&gt;=10,"Moderado","Baixo"))))</f>
        <v/>
      </c>
      <c r="P75" s="4" t="n"/>
      <c r="Q75" s="4" t="n"/>
      <c r="R75" s="4" t="n"/>
      <c r="S75" s="5" t="n"/>
      <c r="T75" s="4" t="n"/>
      <c r="U75" s="7" t="n"/>
      <c r="V75" s="5" t="n"/>
      <c r="W75" s="6">
        <f>IF(A75="","",IF(AND(T75&lt;&gt;"Concluído",S75&lt;&gt;"",S75&lt;TODAY()),TODAY()-S75,0))</f>
        <v/>
      </c>
      <c r="X75" s="4" t="n"/>
      <c r="Y75" s="6">
        <f>IF(A75="","",IFERROR(VLOOKUP(O75,'Dashboard'!$J$5:$K$8,2,FALSE),"Não definido"))</f>
        <v/>
      </c>
      <c r="Z75" s="8">
        <f>IF(A75="","",IF(T75="Concluído",100%,0%))</f>
        <v/>
      </c>
    </row>
    <row r="76" ht="30" customHeight="1">
      <c r="A76" s="4" t="n"/>
      <c r="B76" s="5" t="n"/>
      <c r="C76" s="4" t="n"/>
      <c r="D76" s="4" t="n"/>
      <c r="E76" s="4" t="n"/>
      <c r="F76" s="4" t="n"/>
      <c r="G76" s="4" t="n"/>
      <c r="H76" s="4" t="n"/>
      <c r="I76" s="4" t="n"/>
      <c r="J76" s="4" t="n"/>
      <c r="K76" s="4" t="n"/>
      <c r="L76" s="4" t="n"/>
      <c r="M76" s="4" t="n"/>
      <c r="N76" s="6">
        <f>IF(A76="","",K76*L76*M76)</f>
        <v/>
      </c>
      <c r="O76" s="6">
        <f>IF(A76="","",IF(N76&gt;=50,"Crítico",IF(N76&gt;=25,"Alto",IF(N76&gt;=10,"Moderado","Baixo"))))</f>
        <v/>
      </c>
      <c r="P76" s="4" t="n"/>
      <c r="Q76" s="4" t="n"/>
      <c r="R76" s="4" t="n"/>
      <c r="S76" s="5" t="n"/>
      <c r="T76" s="4" t="n"/>
      <c r="U76" s="7" t="n"/>
      <c r="V76" s="5" t="n"/>
      <c r="W76" s="6">
        <f>IF(A76="","",IF(AND(T76&lt;&gt;"Concluído",S76&lt;&gt;"",S76&lt;TODAY()),TODAY()-S76,0))</f>
        <v/>
      </c>
      <c r="X76" s="4" t="n"/>
      <c r="Y76" s="6">
        <f>IF(A76="","",IFERROR(VLOOKUP(O76,'Dashboard'!$J$5:$K$8,2,FALSE),"Não definido"))</f>
        <v/>
      </c>
      <c r="Z76" s="8">
        <f>IF(A76="","",IF(T76="Concluído",100%,0%))</f>
        <v/>
      </c>
    </row>
    <row r="77" ht="30" customHeight="1">
      <c r="A77" s="4" t="n"/>
      <c r="B77" s="5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  <c r="L77" s="4" t="n"/>
      <c r="M77" s="4" t="n"/>
      <c r="N77" s="6">
        <f>IF(A77="","",K77*L77*M77)</f>
        <v/>
      </c>
      <c r="O77" s="6">
        <f>IF(A77="","",IF(N77&gt;=50,"Crítico",IF(N77&gt;=25,"Alto",IF(N77&gt;=10,"Moderado","Baixo"))))</f>
        <v/>
      </c>
      <c r="P77" s="4" t="n"/>
      <c r="Q77" s="4" t="n"/>
      <c r="R77" s="4" t="n"/>
      <c r="S77" s="5" t="n"/>
      <c r="T77" s="4" t="n"/>
      <c r="U77" s="7" t="n"/>
      <c r="V77" s="5" t="n"/>
      <c r="W77" s="6">
        <f>IF(A77="","",IF(AND(T77&lt;&gt;"Concluído",S77&lt;&gt;"",S77&lt;TODAY()),TODAY()-S77,0))</f>
        <v/>
      </c>
      <c r="X77" s="4" t="n"/>
      <c r="Y77" s="6">
        <f>IF(A77="","",IFERROR(VLOOKUP(O77,'Dashboard'!$J$5:$K$8,2,FALSE),"Não definido"))</f>
        <v/>
      </c>
      <c r="Z77" s="8">
        <f>IF(A77="","",IF(T77="Concluído",100%,0%))</f>
        <v/>
      </c>
    </row>
    <row r="78" ht="30" customHeight="1">
      <c r="A78" s="4" t="n"/>
      <c r="B78" s="5" t="n"/>
      <c r="C78" s="4" t="n"/>
      <c r="D78" s="4" t="n"/>
      <c r="E78" s="4" t="n"/>
      <c r="F78" s="4" t="n"/>
      <c r="G78" s="4" t="n"/>
      <c r="H78" s="4" t="n"/>
      <c r="I78" s="4" t="n"/>
      <c r="J78" s="4" t="n"/>
      <c r="K78" s="4" t="n"/>
      <c r="L78" s="4" t="n"/>
      <c r="M78" s="4" t="n"/>
      <c r="N78" s="6">
        <f>IF(A78="","",K78*L78*M78)</f>
        <v/>
      </c>
      <c r="O78" s="6">
        <f>IF(A78="","",IF(N78&gt;=50,"Crítico",IF(N78&gt;=25,"Alto",IF(N78&gt;=10,"Moderado","Baixo"))))</f>
        <v/>
      </c>
      <c r="P78" s="4" t="n"/>
      <c r="Q78" s="4" t="n"/>
      <c r="R78" s="4" t="n"/>
      <c r="S78" s="5" t="n"/>
      <c r="T78" s="4" t="n"/>
      <c r="U78" s="7" t="n"/>
      <c r="V78" s="5" t="n"/>
      <c r="W78" s="6">
        <f>IF(A78="","",IF(AND(T78&lt;&gt;"Concluído",S78&lt;&gt;"",S78&lt;TODAY()),TODAY()-S78,0))</f>
        <v/>
      </c>
      <c r="X78" s="4" t="n"/>
      <c r="Y78" s="6">
        <f>IF(A78="","",IFERROR(VLOOKUP(O78,'Dashboard'!$J$5:$K$8,2,FALSE),"Não definido"))</f>
        <v/>
      </c>
      <c r="Z78" s="8">
        <f>IF(A78="","",IF(T78="Concluído",100%,0%))</f>
        <v/>
      </c>
    </row>
    <row r="79" ht="30" customHeight="1">
      <c r="A79" s="4" t="n"/>
      <c r="B79" s="5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  <c r="L79" s="4" t="n"/>
      <c r="M79" s="4" t="n"/>
      <c r="N79" s="6">
        <f>IF(A79="","",K79*L79*M79)</f>
        <v/>
      </c>
      <c r="O79" s="6">
        <f>IF(A79="","",IF(N79&gt;=50,"Crítico",IF(N79&gt;=25,"Alto",IF(N79&gt;=10,"Moderado","Baixo"))))</f>
        <v/>
      </c>
      <c r="P79" s="4" t="n"/>
      <c r="Q79" s="4" t="n"/>
      <c r="R79" s="4" t="n"/>
      <c r="S79" s="5" t="n"/>
      <c r="T79" s="4" t="n"/>
      <c r="U79" s="7" t="n"/>
      <c r="V79" s="5" t="n"/>
      <c r="W79" s="6">
        <f>IF(A79="","",IF(AND(T79&lt;&gt;"Concluído",S79&lt;&gt;"",S79&lt;TODAY()),TODAY()-S79,0))</f>
        <v/>
      </c>
      <c r="X79" s="4" t="n"/>
      <c r="Y79" s="6">
        <f>IF(A79="","",IFERROR(VLOOKUP(O79,'Dashboard'!$J$5:$K$8,2,FALSE),"Não definido"))</f>
        <v/>
      </c>
      <c r="Z79" s="8">
        <f>IF(A79="","",IF(T79="Concluído",100%,0%))</f>
        <v/>
      </c>
    </row>
    <row r="80" ht="30" customHeight="1">
      <c r="A80" s="4" t="n"/>
      <c r="B80" s="5" t="n"/>
      <c r="C80" s="4" t="n"/>
      <c r="D80" s="4" t="n"/>
      <c r="E80" s="4" t="n"/>
      <c r="F80" s="4" t="n"/>
      <c r="G80" s="4" t="n"/>
      <c r="H80" s="4" t="n"/>
      <c r="I80" s="4" t="n"/>
      <c r="J80" s="4" t="n"/>
      <c r="K80" s="4" t="n"/>
      <c r="L80" s="4" t="n"/>
      <c r="M80" s="4" t="n"/>
      <c r="N80" s="6">
        <f>IF(A80="","",K80*L80*M80)</f>
        <v/>
      </c>
      <c r="O80" s="6">
        <f>IF(A80="","",IF(N80&gt;=50,"Crítico",IF(N80&gt;=25,"Alto",IF(N80&gt;=10,"Moderado","Baixo"))))</f>
        <v/>
      </c>
      <c r="P80" s="4" t="n"/>
      <c r="Q80" s="4" t="n"/>
      <c r="R80" s="4" t="n"/>
      <c r="S80" s="5" t="n"/>
      <c r="T80" s="4" t="n"/>
      <c r="U80" s="7" t="n"/>
      <c r="V80" s="5" t="n"/>
      <c r="W80" s="6">
        <f>IF(A80="","",IF(AND(T80&lt;&gt;"Concluído",S80&lt;&gt;"",S80&lt;TODAY()),TODAY()-S80,0))</f>
        <v/>
      </c>
      <c r="X80" s="4" t="n"/>
      <c r="Y80" s="6">
        <f>IF(A80="","",IFERROR(VLOOKUP(O80,'Dashboard'!$J$5:$K$8,2,FALSE),"Não definido"))</f>
        <v/>
      </c>
      <c r="Z80" s="8">
        <f>IF(A80="","",IF(T80="Concluído",100%,0%))</f>
        <v/>
      </c>
    </row>
    <row r="81" ht="30" customHeight="1">
      <c r="A81" s="4" t="n"/>
      <c r="B81" s="5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  <c r="L81" s="4" t="n"/>
      <c r="M81" s="4" t="n"/>
      <c r="N81" s="6">
        <f>IF(A81="","",K81*L81*M81)</f>
        <v/>
      </c>
      <c r="O81" s="6">
        <f>IF(A81="","",IF(N81&gt;=50,"Crítico",IF(N81&gt;=25,"Alto",IF(N81&gt;=10,"Moderado","Baixo"))))</f>
        <v/>
      </c>
      <c r="P81" s="4" t="n"/>
      <c r="Q81" s="4" t="n"/>
      <c r="R81" s="4" t="n"/>
      <c r="S81" s="5" t="n"/>
      <c r="T81" s="4" t="n"/>
      <c r="U81" s="7" t="n"/>
      <c r="V81" s="5" t="n"/>
      <c r="W81" s="6">
        <f>IF(A81="","",IF(AND(T81&lt;&gt;"Concluído",S81&lt;&gt;"",S81&lt;TODAY()),TODAY()-S81,0))</f>
        <v/>
      </c>
      <c r="X81" s="4" t="n"/>
      <c r="Y81" s="6">
        <f>IF(A81="","",IFERROR(VLOOKUP(O81,'Dashboard'!$J$5:$K$8,2,FALSE),"Não definido"))</f>
        <v/>
      </c>
      <c r="Z81" s="8">
        <f>IF(A81="","",IF(T81="Concluído",100%,0%))</f>
        <v/>
      </c>
    </row>
    <row r="82" ht="30" customHeight="1">
      <c r="A82" s="4" t="n"/>
      <c r="B82" s="5" t="n"/>
      <c r="C82" s="4" t="n"/>
      <c r="D82" s="4" t="n"/>
      <c r="E82" s="4" t="n"/>
      <c r="F82" s="4" t="n"/>
      <c r="G82" s="4" t="n"/>
      <c r="H82" s="4" t="n"/>
      <c r="I82" s="4" t="n"/>
      <c r="J82" s="4" t="n"/>
      <c r="K82" s="4" t="n"/>
      <c r="L82" s="4" t="n"/>
      <c r="M82" s="4" t="n"/>
      <c r="N82" s="6">
        <f>IF(A82="","",K82*L82*M82)</f>
        <v/>
      </c>
      <c r="O82" s="6">
        <f>IF(A82="","",IF(N82&gt;=50,"Crítico",IF(N82&gt;=25,"Alto",IF(N82&gt;=10,"Moderado","Baixo"))))</f>
        <v/>
      </c>
      <c r="P82" s="4" t="n"/>
      <c r="Q82" s="4" t="n"/>
      <c r="R82" s="4" t="n"/>
      <c r="S82" s="5" t="n"/>
      <c r="T82" s="4" t="n"/>
      <c r="U82" s="7" t="n"/>
      <c r="V82" s="5" t="n"/>
      <c r="W82" s="6">
        <f>IF(A82="","",IF(AND(T82&lt;&gt;"Concluído",S82&lt;&gt;"",S82&lt;TODAY()),TODAY()-S82,0))</f>
        <v/>
      </c>
      <c r="X82" s="4" t="n"/>
      <c r="Y82" s="6">
        <f>IF(A82="","",IFERROR(VLOOKUP(O82,'Dashboard'!$J$5:$K$8,2,FALSE),"Não definido"))</f>
        <v/>
      </c>
      <c r="Z82" s="8">
        <f>IF(A82="","",IF(T82="Concluído",100%,0%))</f>
        <v/>
      </c>
    </row>
    <row r="83" ht="30" customHeight="1">
      <c r="A83" s="4" t="n"/>
      <c r="B83" s="5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  <c r="L83" s="4" t="n"/>
      <c r="M83" s="4" t="n"/>
      <c r="N83" s="6">
        <f>IF(A83="","",K83*L83*M83)</f>
        <v/>
      </c>
      <c r="O83" s="6">
        <f>IF(A83="","",IF(N83&gt;=50,"Crítico",IF(N83&gt;=25,"Alto",IF(N83&gt;=10,"Moderado","Baixo"))))</f>
        <v/>
      </c>
      <c r="P83" s="4" t="n"/>
      <c r="Q83" s="4" t="n"/>
      <c r="R83" s="4" t="n"/>
      <c r="S83" s="5" t="n"/>
      <c r="T83" s="4" t="n"/>
      <c r="U83" s="7" t="n"/>
      <c r="V83" s="5" t="n"/>
      <c r="W83" s="6">
        <f>IF(A83="","",IF(AND(T83&lt;&gt;"Concluído",S83&lt;&gt;"",S83&lt;TODAY()),TODAY()-S83,0))</f>
        <v/>
      </c>
      <c r="X83" s="4" t="n"/>
      <c r="Y83" s="6">
        <f>IF(A83="","",IFERROR(VLOOKUP(O83,'Dashboard'!$J$5:$K$8,2,FALSE),"Não definido"))</f>
        <v/>
      </c>
      <c r="Z83" s="8">
        <f>IF(A83="","",IF(T83="Concluído",100%,0%))</f>
        <v/>
      </c>
    </row>
    <row r="84" ht="30" customHeight="1">
      <c r="A84" s="4" t="n"/>
      <c r="B84" s="5" t="n"/>
      <c r="C84" s="4" t="n"/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  <c r="M84" s="4" t="n"/>
      <c r="N84" s="6">
        <f>IF(A84="","",K84*L84*M84)</f>
        <v/>
      </c>
      <c r="O84" s="6">
        <f>IF(A84="","",IF(N84&gt;=50,"Crítico",IF(N84&gt;=25,"Alto",IF(N84&gt;=10,"Moderado","Baixo"))))</f>
        <v/>
      </c>
      <c r="P84" s="4" t="n"/>
      <c r="Q84" s="4" t="n"/>
      <c r="R84" s="4" t="n"/>
      <c r="S84" s="5" t="n"/>
      <c r="T84" s="4" t="n"/>
      <c r="U84" s="7" t="n"/>
      <c r="V84" s="5" t="n"/>
      <c r="W84" s="6">
        <f>IF(A84="","",IF(AND(T84&lt;&gt;"Concluído",S84&lt;&gt;"",S84&lt;TODAY()),TODAY()-S84,0))</f>
        <v/>
      </c>
      <c r="X84" s="4" t="n"/>
      <c r="Y84" s="6">
        <f>IF(A84="","",IFERROR(VLOOKUP(O84,'Dashboard'!$J$5:$K$8,2,FALSE),"Não definido"))</f>
        <v/>
      </c>
      <c r="Z84" s="8">
        <f>IF(A84="","",IF(T84="Concluído",100%,0%))</f>
        <v/>
      </c>
    </row>
    <row r="85" ht="30" customHeight="1">
      <c r="A85" s="4" t="n"/>
      <c r="B85" s="5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  <c r="L85" s="4" t="n"/>
      <c r="M85" s="4" t="n"/>
      <c r="N85" s="6">
        <f>IF(A85="","",K85*L85*M85)</f>
        <v/>
      </c>
      <c r="O85" s="6">
        <f>IF(A85="","",IF(N85&gt;=50,"Crítico",IF(N85&gt;=25,"Alto",IF(N85&gt;=10,"Moderado","Baixo"))))</f>
        <v/>
      </c>
      <c r="P85" s="4" t="n"/>
      <c r="Q85" s="4" t="n"/>
      <c r="R85" s="4" t="n"/>
      <c r="S85" s="5" t="n"/>
      <c r="T85" s="4" t="n"/>
      <c r="U85" s="7" t="n"/>
      <c r="V85" s="5" t="n"/>
      <c r="W85" s="6">
        <f>IF(A85="","",IF(AND(T85&lt;&gt;"Concluído",S85&lt;&gt;"",S85&lt;TODAY()),TODAY()-S85,0))</f>
        <v/>
      </c>
      <c r="X85" s="4" t="n"/>
      <c r="Y85" s="6">
        <f>IF(A85="","",IFERROR(VLOOKUP(O85,'Dashboard'!$J$5:$K$8,2,FALSE),"Não definido"))</f>
        <v/>
      </c>
      <c r="Z85" s="8">
        <f>IF(A85="","",IF(T85="Concluído",100%,0%))</f>
        <v/>
      </c>
    </row>
    <row r="86" ht="30" customHeight="1">
      <c r="A86" s="4" t="n"/>
      <c r="B86" s="5" t="n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  <c r="M86" s="4" t="n"/>
      <c r="N86" s="6">
        <f>IF(A86="","",K86*L86*M86)</f>
        <v/>
      </c>
      <c r="O86" s="6">
        <f>IF(A86="","",IF(N86&gt;=50,"Crítico",IF(N86&gt;=25,"Alto",IF(N86&gt;=10,"Moderado","Baixo"))))</f>
        <v/>
      </c>
      <c r="P86" s="4" t="n"/>
      <c r="Q86" s="4" t="n"/>
      <c r="R86" s="4" t="n"/>
      <c r="S86" s="5" t="n"/>
      <c r="T86" s="4" t="n"/>
      <c r="U86" s="7" t="n"/>
      <c r="V86" s="5" t="n"/>
      <c r="W86" s="6">
        <f>IF(A86="","",IF(AND(T86&lt;&gt;"Concluído",S86&lt;&gt;"",S86&lt;TODAY()),TODAY()-S86,0))</f>
        <v/>
      </c>
      <c r="X86" s="4" t="n"/>
      <c r="Y86" s="6">
        <f>IF(A86="","",IFERROR(VLOOKUP(O86,'Dashboard'!$J$5:$K$8,2,FALSE),"Não definido"))</f>
        <v/>
      </c>
      <c r="Z86" s="8">
        <f>IF(A86="","",IF(T86="Concluído",100%,0%))</f>
        <v/>
      </c>
    </row>
    <row r="87" ht="30" customHeight="1">
      <c r="A87" s="4" t="n"/>
      <c r="B87" s="5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  <c r="L87" s="4" t="n"/>
      <c r="M87" s="4" t="n"/>
      <c r="N87" s="6">
        <f>IF(A87="","",K87*L87*M87)</f>
        <v/>
      </c>
      <c r="O87" s="6">
        <f>IF(A87="","",IF(N87&gt;=50,"Crítico",IF(N87&gt;=25,"Alto",IF(N87&gt;=10,"Moderado","Baixo"))))</f>
        <v/>
      </c>
      <c r="P87" s="4" t="n"/>
      <c r="Q87" s="4" t="n"/>
      <c r="R87" s="4" t="n"/>
      <c r="S87" s="5" t="n"/>
      <c r="T87" s="4" t="n"/>
      <c r="U87" s="7" t="n"/>
      <c r="V87" s="5" t="n"/>
      <c r="W87" s="6">
        <f>IF(A87="","",IF(AND(T87&lt;&gt;"Concluído",S87&lt;&gt;"",S87&lt;TODAY()),TODAY()-S87,0))</f>
        <v/>
      </c>
      <c r="X87" s="4" t="n"/>
      <c r="Y87" s="6">
        <f>IF(A87="","",IFERROR(VLOOKUP(O87,'Dashboard'!$J$5:$K$8,2,FALSE),"Não definido"))</f>
        <v/>
      </c>
      <c r="Z87" s="8">
        <f>IF(A87="","",IF(T87="Concluído",100%,0%))</f>
        <v/>
      </c>
    </row>
    <row r="88" ht="30" customHeight="1">
      <c r="A88" s="4" t="n"/>
      <c r="B88" s="5" t="n"/>
      <c r="C88" s="4" t="n"/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  <c r="M88" s="4" t="n"/>
      <c r="N88" s="6">
        <f>IF(A88="","",K88*L88*M88)</f>
        <v/>
      </c>
      <c r="O88" s="6">
        <f>IF(A88="","",IF(N88&gt;=50,"Crítico",IF(N88&gt;=25,"Alto",IF(N88&gt;=10,"Moderado","Baixo"))))</f>
        <v/>
      </c>
      <c r="P88" s="4" t="n"/>
      <c r="Q88" s="4" t="n"/>
      <c r="R88" s="4" t="n"/>
      <c r="S88" s="5" t="n"/>
      <c r="T88" s="4" t="n"/>
      <c r="U88" s="7" t="n"/>
      <c r="V88" s="5" t="n"/>
      <c r="W88" s="6">
        <f>IF(A88="","",IF(AND(T88&lt;&gt;"Concluído",S88&lt;&gt;"",S88&lt;TODAY()),TODAY()-S88,0))</f>
        <v/>
      </c>
      <c r="X88" s="4" t="n"/>
      <c r="Y88" s="6">
        <f>IF(A88="","",IFERROR(VLOOKUP(O88,'Dashboard'!$J$5:$K$8,2,FALSE),"Não definido"))</f>
        <v/>
      </c>
      <c r="Z88" s="8">
        <f>IF(A88="","",IF(T88="Concluído",100%,0%))</f>
        <v/>
      </c>
    </row>
    <row r="89" ht="30" customHeight="1">
      <c r="A89" s="4" t="n"/>
      <c r="B89" s="5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  <c r="L89" s="4" t="n"/>
      <c r="M89" s="4" t="n"/>
      <c r="N89" s="6">
        <f>IF(A89="","",K89*L89*M89)</f>
        <v/>
      </c>
      <c r="O89" s="6">
        <f>IF(A89="","",IF(N89&gt;=50,"Crítico",IF(N89&gt;=25,"Alto",IF(N89&gt;=10,"Moderado","Baixo"))))</f>
        <v/>
      </c>
      <c r="P89" s="4" t="n"/>
      <c r="Q89" s="4" t="n"/>
      <c r="R89" s="4" t="n"/>
      <c r="S89" s="5" t="n"/>
      <c r="T89" s="4" t="n"/>
      <c r="U89" s="7" t="n"/>
      <c r="V89" s="5" t="n"/>
      <c r="W89" s="6">
        <f>IF(A89="","",IF(AND(T89&lt;&gt;"Concluído",S89&lt;&gt;"",S89&lt;TODAY()),TODAY()-S89,0))</f>
        <v/>
      </c>
      <c r="X89" s="4" t="n"/>
      <c r="Y89" s="6">
        <f>IF(A89="","",IFERROR(VLOOKUP(O89,'Dashboard'!$J$5:$K$8,2,FALSE),"Não definido"))</f>
        <v/>
      </c>
      <c r="Z89" s="8">
        <f>IF(A89="","",IF(T89="Concluído",100%,0%))</f>
        <v/>
      </c>
    </row>
    <row r="90" ht="30" customHeight="1">
      <c r="A90" s="4" t="n"/>
      <c r="B90" s="5" t="n"/>
      <c r="C90" s="4" t="n"/>
      <c r="D90" s="4" t="n"/>
      <c r="E90" s="4" t="n"/>
      <c r="F90" s="4" t="n"/>
      <c r="G90" s="4" t="n"/>
      <c r="H90" s="4" t="n"/>
      <c r="I90" s="4" t="n"/>
      <c r="J90" s="4" t="n"/>
      <c r="K90" s="4" t="n"/>
      <c r="L90" s="4" t="n"/>
      <c r="M90" s="4" t="n"/>
      <c r="N90" s="6">
        <f>IF(A90="","",K90*L90*M90)</f>
        <v/>
      </c>
      <c r="O90" s="6">
        <f>IF(A90="","",IF(N90&gt;=50,"Crítico",IF(N90&gt;=25,"Alto",IF(N90&gt;=10,"Moderado","Baixo"))))</f>
        <v/>
      </c>
      <c r="P90" s="4" t="n"/>
      <c r="Q90" s="4" t="n"/>
      <c r="R90" s="4" t="n"/>
      <c r="S90" s="5" t="n"/>
      <c r="T90" s="4" t="n"/>
      <c r="U90" s="7" t="n"/>
      <c r="V90" s="5" t="n"/>
      <c r="W90" s="6">
        <f>IF(A90="","",IF(AND(T90&lt;&gt;"Concluído",S90&lt;&gt;"",S90&lt;TODAY()),TODAY()-S90,0))</f>
        <v/>
      </c>
      <c r="X90" s="4" t="n"/>
      <c r="Y90" s="6">
        <f>IF(A90="","",IFERROR(VLOOKUP(O90,'Dashboard'!$J$5:$K$8,2,FALSE),"Não definido"))</f>
        <v/>
      </c>
      <c r="Z90" s="8">
        <f>IF(A90="","",IF(T90="Concluído",100%,0%))</f>
        <v/>
      </c>
    </row>
    <row r="91" ht="30" customHeight="1">
      <c r="A91" s="4" t="n"/>
      <c r="B91" s="5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  <c r="L91" s="4" t="n"/>
      <c r="M91" s="4" t="n"/>
      <c r="N91" s="6">
        <f>IF(A91="","",K91*L91*M91)</f>
        <v/>
      </c>
      <c r="O91" s="6">
        <f>IF(A91="","",IF(N91&gt;=50,"Crítico",IF(N91&gt;=25,"Alto",IF(N91&gt;=10,"Moderado","Baixo"))))</f>
        <v/>
      </c>
      <c r="P91" s="4" t="n"/>
      <c r="Q91" s="4" t="n"/>
      <c r="R91" s="4" t="n"/>
      <c r="S91" s="5" t="n"/>
      <c r="T91" s="4" t="n"/>
      <c r="U91" s="7" t="n"/>
      <c r="V91" s="5" t="n"/>
      <c r="W91" s="6">
        <f>IF(A91="","",IF(AND(T91&lt;&gt;"Concluído",S91&lt;&gt;"",S91&lt;TODAY()),TODAY()-S91,0))</f>
        <v/>
      </c>
      <c r="X91" s="4" t="n"/>
      <c r="Y91" s="6">
        <f>IF(A91="","",IFERROR(VLOOKUP(O91,'Dashboard'!$J$5:$K$8,2,FALSE),"Não definido"))</f>
        <v/>
      </c>
      <c r="Z91" s="8">
        <f>IF(A91="","",IF(T91="Concluído",100%,0%))</f>
        <v/>
      </c>
    </row>
    <row r="92" ht="30" customHeight="1">
      <c r="A92" s="4" t="n"/>
      <c r="B92" s="5" t="n"/>
      <c r="C92" s="4" t="n"/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  <c r="M92" s="4" t="n"/>
      <c r="N92" s="6">
        <f>IF(A92="","",K92*L92*M92)</f>
        <v/>
      </c>
      <c r="O92" s="6">
        <f>IF(A92="","",IF(N92&gt;=50,"Crítico",IF(N92&gt;=25,"Alto",IF(N92&gt;=10,"Moderado","Baixo"))))</f>
        <v/>
      </c>
      <c r="P92" s="4" t="n"/>
      <c r="Q92" s="4" t="n"/>
      <c r="R92" s="4" t="n"/>
      <c r="S92" s="5" t="n"/>
      <c r="T92" s="4" t="n"/>
      <c r="U92" s="7" t="n"/>
      <c r="V92" s="5" t="n"/>
      <c r="W92" s="6">
        <f>IF(A92="","",IF(AND(T92&lt;&gt;"Concluído",S92&lt;&gt;"",S92&lt;TODAY()),TODAY()-S92,0))</f>
        <v/>
      </c>
      <c r="X92" s="4" t="n"/>
      <c r="Y92" s="6">
        <f>IF(A92="","",IFERROR(VLOOKUP(O92,'Dashboard'!$J$5:$K$8,2,FALSE),"Não definido"))</f>
        <v/>
      </c>
      <c r="Z92" s="8">
        <f>IF(A92="","",IF(T92="Concluído",100%,0%))</f>
        <v/>
      </c>
    </row>
    <row r="93" ht="30" customHeight="1">
      <c r="A93" s="4" t="n"/>
      <c r="B93" s="5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  <c r="L93" s="4" t="n"/>
      <c r="M93" s="4" t="n"/>
      <c r="N93" s="6">
        <f>IF(A93="","",K93*L93*M93)</f>
        <v/>
      </c>
      <c r="O93" s="6">
        <f>IF(A93="","",IF(N93&gt;=50,"Crítico",IF(N93&gt;=25,"Alto",IF(N93&gt;=10,"Moderado","Baixo"))))</f>
        <v/>
      </c>
      <c r="P93" s="4" t="n"/>
      <c r="Q93" s="4" t="n"/>
      <c r="R93" s="4" t="n"/>
      <c r="S93" s="5" t="n"/>
      <c r="T93" s="4" t="n"/>
      <c r="U93" s="7" t="n"/>
      <c r="V93" s="5" t="n"/>
      <c r="W93" s="6">
        <f>IF(A93="","",IF(AND(T93&lt;&gt;"Concluído",S93&lt;&gt;"",S93&lt;TODAY()),TODAY()-S93,0))</f>
        <v/>
      </c>
      <c r="X93" s="4" t="n"/>
      <c r="Y93" s="6">
        <f>IF(A93="","",IFERROR(VLOOKUP(O93,'Dashboard'!$J$5:$K$8,2,FALSE),"Não definido"))</f>
        <v/>
      </c>
      <c r="Z93" s="8">
        <f>IF(A93="","",IF(T93="Concluído",100%,0%))</f>
        <v/>
      </c>
    </row>
    <row r="94" ht="30" customHeight="1">
      <c r="A94" s="4" t="n"/>
      <c r="B94" s="5" t="n"/>
      <c r="C94" s="4" t="n"/>
      <c r="D94" s="4" t="n"/>
      <c r="E94" s="4" t="n"/>
      <c r="F94" s="4" t="n"/>
      <c r="G94" s="4" t="n"/>
      <c r="H94" s="4" t="n"/>
      <c r="I94" s="4" t="n"/>
      <c r="J94" s="4" t="n"/>
      <c r="K94" s="4" t="n"/>
      <c r="L94" s="4" t="n"/>
      <c r="M94" s="4" t="n"/>
      <c r="N94" s="6">
        <f>IF(A94="","",K94*L94*M94)</f>
        <v/>
      </c>
      <c r="O94" s="6">
        <f>IF(A94="","",IF(N94&gt;=50,"Crítico",IF(N94&gt;=25,"Alto",IF(N94&gt;=10,"Moderado","Baixo"))))</f>
        <v/>
      </c>
      <c r="P94" s="4" t="n"/>
      <c r="Q94" s="4" t="n"/>
      <c r="R94" s="4" t="n"/>
      <c r="S94" s="5" t="n"/>
      <c r="T94" s="4" t="n"/>
      <c r="U94" s="7" t="n"/>
      <c r="V94" s="5" t="n"/>
      <c r="W94" s="6">
        <f>IF(A94="","",IF(AND(T94&lt;&gt;"Concluído",S94&lt;&gt;"",S94&lt;TODAY()),TODAY()-S94,0))</f>
        <v/>
      </c>
      <c r="X94" s="4" t="n"/>
      <c r="Y94" s="6">
        <f>IF(A94="","",IFERROR(VLOOKUP(O94,'Dashboard'!$J$5:$K$8,2,FALSE),"Não definido"))</f>
        <v/>
      </c>
      <c r="Z94" s="8">
        <f>IF(A94="","",IF(T94="Concluído",100%,0%))</f>
        <v/>
      </c>
    </row>
    <row r="95" ht="30" customHeight="1">
      <c r="A95" s="4" t="n"/>
      <c r="B95" s="5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  <c r="L95" s="4" t="n"/>
      <c r="M95" s="4" t="n"/>
      <c r="N95" s="6">
        <f>IF(A95="","",K95*L95*M95)</f>
        <v/>
      </c>
      <c r="O95" s="6">
        <f>IF(A95="","",IF(N95&gt;=50,"Crítico",IF(N95&gt;=25,"Alto",IF(N95&gt;=10,"Moderado","Baixo"))))</f>
        <v/>
      </c>
      <c r="P95" s="4" t="n"/>
      <c r="Q95" s="4" t="n"/>
      <c r="R95" s="4" t="n"/>
      <c r="S95" s="5" t="n"/>
      <c r="T95" s="4" t="n"/>
      <c r="U95" s="7" t="n"/>
      <c r="V95" s="5" t="n"/>
      <c r="W95" s="6">
        <f>IF(A95="","",IF(AND(T95&lt;&gt;"Concluído",S95&lt;&gt;"",S95&lt;TODAY()),TODAY()-S95,0))</f>
        <v/>
      </c>
      <c r="X95" s="4" t="n"/>
      <c r="Y95" s="6">
        <f>IF(A95="","",IFERROR(VLOOKUP(O95,'Dashboard'!$J$5:$K$8,2,FALSE),"Não definido"))</f>
        <v/>
      </c>
      <c r="Z95" s="8">
        <f>IF(A95="","",IF(T95="Concluído",100%,0%))</f>
        <v/>
      </c>
    </row>
    <row r="96" ht="30" customHeight="1">
      <c r="A96" s="4" t="n"/>
      <c r="B96" s="5" t="n"/>
      <c r="C96" s="4" t="n"/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  <c r="M96" s="4" t="n"/>
      <c r="N96" s="6">
        <f>IF(A96="","",K96*L96*M96)</f>
        <v/>
      </c>
      <c r="O96" s="6">
        <f>IF(A96="","",IF(N96&gt;=50,"Crítico",IF(N96&gt;=25,"Alto",IF(N96&gt;=10,"Moderado","Baixo"))))</f>
        <v/>
      </c>
      <c r="P96" s="4" t="n"/>
      <c r="Q96" s="4" t="n"/>
      <c r="R96" s="4" t="n"/>
      <c r="S96" s="5" t="n"/>
      <c r="T96" s="4" t="n"/>
      <c r="U96" s="7" t="n"/>
      <c r="V96" s="5" t="n"/>
      <c r="W96" s="6">
        <f>IF(A96="","",IF(AND(T96&lt;&gt;"Concluído",S96&lt;&gt;"",S96&lt;TODAY()),TODAY()-S96,0))</f>
        <v/>
      </c>
      <c r="X96" s="4" t="n"/>
      <c r="Y96" s="6">
        <f>IF(A96="","",IFERROR(VLOOKUP(O96,'Dashboard'!$J$5:$K$8,2,FALSE),"Não definido"))</f>
        <v/>
      </c>
      <c r="Z96" s="8">
        <f>IF(A96="","",IF(T96="Concluído",100%,0%))</f>
        <v/>
      </c>
    </row>
    <row r="97" ht="30" customHeight="1">
      <c r="A97" s="4" t="n"/>
      <c r="B97" s="5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  <c r="L97" s="4" t="n"/>
      <c r="M97" s="4" t="n"/>
      <c r="N97" s="6">
        <f>IF(A97="","",K97*L97*M97)</f>
        <v/>
      </c>
      <c r="O97" s="6">
        <f>IF(A97="","",IF(N97&gt;=50,"Crítico",IF(N97&gt;=25,"Alto",IF(N97&gt;=10,"Moderado","Baixo"))))</f>
        <v/>
      </c>
      <c r="P97" s="4" t="n"/>
      <c r="Q97" s="4" t="n"/>
      <c r="R97" s="4" t="n"/>
      <c r="S97" s="5" t="n"/>
      <c r="T97" s="4" t="n"/>
      <c r="U97" s="7" t="n"/>
      <c r="V97" s="5" t="n"/>
      <c r="W97" s="6">
        <f>IF(A97="","",IF(AND(T97&lt;&gt;"Concluído",S97&lt;&gt;"",S97&lt;TODAY()),TODAY()-S97,0))</f>
        <v/>
      </c>
      <c r="X97" s="4" t="n"/>
      <c r="Y97" s="6">
        <f>IF(A97="","",IFERROR(VLOOKUP(O97,'Dashboard'!$J$5:$K$8,2,FALSE),"Não definido"))</f>
        <v/>
      </c>
      <c r="Z97" s="8">
        <f>IF(A97="","",IF(T97="Concluído",100%,0%))</f>
        <v/>
      </c>
    </row>
    <row r="98" ht="30" customHeight="1">
      <c r="A98" s="4" t="n"/>
      <c r="B98" s="5" t="n"/>
      <c r="C98" s="4" t="n"/>
      <c r="D98" s="4" t="n"/>
      <c r="E98" s="4" t="n"/>
      <c r="F98" s="4" t="n"/>
      <c r="G98" s="4" t="n"/>
      <c r="H98" s="4" t="n"/>
      <c r="I98" s="4" t="n"/>
      <c r="J98" s="4" t="n"/>
      <c r="K98" s="4" t="n"/>
      <c r="L98" s="4" t="n"/>
      <c r="M98" s="4" t="n"/>
      <c r="N98" s="6">
        <f>IF(A98="","",K98*L98*M98)</f>
        <v/>
      </c>
      <c r="O98" s="6">
        <f>IF(A98="","",IF(N98&gt;=50,"Crítico",IF(N98&gt;=25,"Alto",IF(N98&gt;=10,"Moderado","Baixo"))))</f>
        <v/>
      </c>
      <c r="P98" s="4" t="n"/>
      <c r="Q98" s="4" t="n"/>
      <c r="R98" s="4" t="n"/>
      <c r="S98" s="5" t="n"/>
      <c r="T98" s="4" t="n"/>
      <c r="U98" s="7" t="n"/>
      <c r="V98" s="5" t="n"/>
      <c r="W98" s="6">
        <f>IF(A98="","",IF(AND(T98&lt;&gt;"Concluído",S98&lt;&gt;"",S98&lt;TODAY()),TODAY()-S98,0))</f>
        <v/>
      </c>
      <c r="X98" s="4" t="n"/>
      <c r="Y98" s="6">
        <f>IF(A98="","",IFERROR(VLOOKUP(O98,'Dashboard'!$J$5:$K$8,2,FALSE),"Não definido"))</f>
        <v/>
      </c>
      <c r="Z98" s="8">
        <f>IF(A98="","",IF(T98="Concluído",100%,0%))</f>
        <v/>
      </c>
    </row>
    <row r="99" ht="30" customHeight="1">
      <c r="A99" s="4" t="n"/>
      <c r="B99" s="5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  <c r="L99" s="4" t="n"/>
      <c r="M99" s="4" t="n"/>
      <c r="N99" s="6">
        <f>IF(A99="","",K99*L99*M99)</f>
        <v/>
      </c>
      <c r="O99" s="6">
        <f>IF(A99="","",IF(N99&gt;=50,"Crítico",IF(N99&gt;=25,"Alto",IF(N99&gt;=10,"Moderado","Baixo"))))</f>
        <v/>
      </c>
      <c r="P99" s="4" t="n"/>
      <c r="Q99" s="4" t="n"/>
      <c r="R99" s="4" t="n"/>
      <c r="S99" s="5" t="n"/>
      <c r="T99" s="4" t="n"/>
      <c r="U99" s="7" t="n"/>
      <c r="V99" s="5" t="n"/>
      <c r="W99" s="6">
        <f>IF(A99="","",IF(AND(T99&lt;&gt;"Concluído",S99&lt;&gt;"",S99&lt;TODAY()),TODAY()-S99,0))</f>
        <v/>
      </c>
      <c r="X99" s="4" t="n"/>
      <c r="Y99" s="6">
        <f>IF(A99="","",IFERROR(VLOOKUP(O99,'Dashboard'!$J$5:$K$8,2,FALSE),"Não definido"))</f>
        <v/>
      </c>
      <c r="Z99" s="8">
        <f>IF(A99="","",IF(T99="Concluído",100%,0%))</f>
        <v/>
      </c>
    </row>
    <row r="100" ht="30" customHeight="1">
      <c r="A100" s="4" t="n"/>
      <c r="B100" s="5" t="n"/>
      <c r="C100" s="4" t="n"/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  <c r="M100" s="4" t="n"/>
      <c r="N100" s="6">
        <f>IF(A100="","",K100*L100*M100)</f>
        <v/>
      </c>
      <c r="O100" s="6">
        <f>IF(A100="","",IF(N100&gt;=50,"Crítico",IF(N100&gt;=25,"Alto",IF(N100&gt;=10,"Moderado","Baixo"))))</f>
        <v/>
      </c>
      <c r="P100" s="4" t="n"/>
      <c r="Q100" s="4" t="n"/>
      <c r="R100" s="4" t="n"/>
      <c r="S100" s="5" t="n"/>
      <c r="T100" s="4" t="n"/>
      <c r="U100" s="7" t="n"/>
      <c r="V100" s="5" t="n"/>
      <c r="W100" s="6">
        <f>IF(A100="","",IF(AND(T100&lt;&gt;"Concluído",S100&lt;&gt;"",S100&lt;TODAY()),TODAY()-S100,0))</f>
        <v/>
      </c>
      <c r="X100" s="4" t="n"/>
      <c r="Y100" s="6">
        <f>IF(A100="","",IFERROR(VLOOKUP(O100,'Dashboard'!$J$5:$K$8,2,FALSE),"Não definido"))</f>
        <v/>
      </c>
      <c r="Z100" s="8">
        <f>IF(A100="","",IF(T100="Concluído",100%,0%))</f>
        <v/>
      </c>
    </row>
    <row r="101" ht="30" customHeight="1">
      <c r="A101" s="4" t="n"/>
      <c r="B101" s="5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  <c r="L101" s="4" t="n"/>
      <c r="M101" s="4" t="n"/>
      <c r="N101" s="6">
        <f>IF(A101="","",K101*L101*M101)</f>
        <v/>
      </c>
      <c r="O101" s="6">
        <f>IF(A101="","",IF(N101&gt;=50,"Crítico",IF(N101&gt;=25,"Alto",IF(N101&gt;=10,"Moderado","Baixo"))))</f>
        <v/>
      </c>
      <c r="P101" s="4" t="n"/>
      <c r="Q101" s="4" t="n"/>
      <c r="R101" s="4" t="n"/>
      <c r="S101" s="5" t="n"/>
      <c r="T101" s="4" t="n"/>
      <c r="U101" s="7" t="n"/>
      <c r="V101" s="5" t="n"/>
      <c r="W101" s="6">
        <f>IF(A101="","",IF(AND(T101&lt;&gt;"Concluído",S101&lt;&gt;"",S101&lt;TODAY()),TODAY()-S101,0))</f>
        <v/>
      </c>
      <c r="X101" s="4" t="n"/>
      <c r="Y101" s="6">
        <f>IF(A101="","",IFERROR(VLOOKUP(O101,'Dashboard'!$J$5:$K$8,2,FALSE),"Não definido"))</f>
        <v/>
      </c>
      <c r="Z101" s="8">
        <f>IF(A101="","",IF(T101="Concluído",100%,0%))</f>
        <v/>
      </c>
    </row>
    <row r="102" ht="30" customHeight="1">
      <c r="A102" s="4" t="n"/>
      <c r="B102" s="5" t="n"/>
      <c r="C102" s="4" t="n"/>
      <c r="D102" s="4" t="n"/>
      <c r="E102" s="4" t="n"/>
      <c r="F102" s="4" t="n"/>
      <c r="G102" s="4" t="n"/>
      <c r="H102" s="4" t="n"/>
      <c r="I102" s="4" t="n"/>
      <c r="J102" s="4" t="n"/>
      <c r="K102" s="4" t="n"/>
      <c r="L102" s="4" t="n"/>
      <c r="M102" s="4" t="n"/>
      <c r="N102" s="6">
        <f>IF(A102="","",K102*L102*M102)</f>
        <v/>
      </c>
      <c r="O102" s="6">
        <f>IF(A102="","",IF(N102&gt;=50,"Crítico",IF(N102&gt;=25,"Alto",IF(N102&gt;=10,"Moderado","Baixo"))))</f>
        <v/>
      </c>
      <c r="P102" s="4" t="n"/>
      <c r="Q102" s="4" t="n"/>
      <c r="R102" s="4" t="n"/>
      <c r="S102" s="5" t="n"/>
      <c r="T102" s="4" t="n"/>
      <c r="U102" s="7" t="n"/>
      <c r="V102" s="5" t="n"/>
      <c r="W102" s="6">
        <f>IF(A102="","",IF(AND(T102&lt;&gt;"Concluído",S102&lt;&gt;"",S102&lt;TODAY()),TODAY()-S102,0))</f>
        <v/>
      </c>
      <c r="X102" s="4" t="n"/>
      <c r="Y102" s="6">
        <f>IF(A102="","",IFERROR(VLOOKUP(O102,'Dashboard'!$J$5:$K$8,2,FALSE),"Não definido"))</f>
        <v/>
      </c>
      <c r="Z102" s="8">
        <f>IF(A102="","",IF(T102="Concluído",100%,0%))</f>
        <v/>
      </c>
    </row>
    <row r="103" ht="30" customHeight="1">
      <c r="A103" s="4" t="n"/>
      <c r="B103" s="5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  <c r="L103" s="4" t="n"/>
      <c r="M103" s="4" t="n"/>
      <c r="N103" s="6">
        <f>IF(A103="","",K103*L103*M103)</f>
        <v/>
      </c>
      <c r="O103" s="6">
        <f>IF(A103="","",IF(N103&gt;=50,"Crítico",IF(N103&gt;=25,"Alto",IF(N103&gt;=10,"Moderado","Baixo"))))</f>
        <v/>
      </c>
      <c r="P103" s="4" t="n"/>
      <c r="Q103" s="4" t="n"/>
      <c r="R103" s="4" t="n"/>
      <c r="S103" s="5" t="n"/>
      <c r="T103" s="4" t="n"/>
      <c r="U103" s="7" t="n"/>
      <c r="V103" s="5" t="n"/>
      <c r="W103" s="6">
        <f>IF(A103="","",IF(AND(T103&lt;&gt;"Concluído",S103&lt;&gt;"",S103&lt;TODAY()),TODAY()-S103,0))</f>
        <v/>
      </c>
      <c r="X103" s="4" t="n"/>
      <c r="Y103" s="6">
        <f>IF(A103="","",IFERROR(VLOOKUP(O103,'Dashboard'!$J$5:$K$8,2,FALSE),"Não definido"))</f>
        <v/>
      </c>
      <c r="Z103" s="8">
        <f>IF(A103="","",IF(T103="Concluído",100%,0%))</f>
        <v/>
      </c>
    </row>
    <row r="104" ht="30" customHeight="1">
      <c r="A104" s="4" t="n"/>
      <c r="B104" s="5" t="n"/>
      <c r="C104" s="4" t="n"/>
      <c r="D104" s="4" t="n"/>
      <c r="E104" s="4" t="n"/>
      <c r="F104" s="4" t="n"/>
      <c r="G104" s="4" t="n"/>
      <c r="H104" s="4" t="n"/>
      <c r="I104" s="4" t="n"/>
      <c r="J104" s="4" t="n"/>
      <c r="K104" s="4" t="n"/>
      <c r="L104" s="4" t="n"/>
      <c r="M104" s="4" t="n"/>
      <c r="N104" s="6">
        <f>IF(A104="","",K104*L104*M104)</f>
        <v/>
      </c>
      <c r="O104" s="6">
        <f>IF(A104="","",IF(N104&gt;=50,"Crítico",IF(N104&gt;=25,"Alto",IF(N104&gt;=10,"Moderado","Baixo"))))</f>
        <v/>
      </c>
      <c r="P104" s="4" t="n"/>
      <c r="Q104" s="4" t="n"/>
      <c r="R104" s="4" t="n"/>
      <c r="S104" s="5" t="n"/>
      <c r="T104" s="4" t="n"/>
      <c r="U104" s="7" t="n"/>
      <c r="V104" s="5" t="n"/>
      <c r="W104" s="6">
        <f>IF(A104="","",IF(AND(T104&lt;&gt;"Concluído",S104&lt;&gt;"",S104&lt;TODAY()),TODAY()-S104,0))</f>
        <v/>
      </c>
      <c r="X104" s="4" t="n"/>
      <c r="Y104" s="6">
        <f>IF(A104="","",IFERROR(VLOOKUP(O104,'Dashboard'!$J$5:$K$8,2,FALSE),"Não definido"))</f>
        <v/>
      </c>
      <c r="Z104" s="8">
        <f>IF(A104="","",IF(T104="Concluído",100%,0%))</f>
        <v/>
      </c>
    </row>
  </sheetData>
  <autoFilter ref="A4:Z104"/>
  <mergeCells count="1">
    <mergeCell ref="A1:Z1"/>
  </mergeCells>
  <conditionalFormatting sqref="O5:O104">
    <cfRule type="cellIs" priority="1" operator="equal" dxfId="0">
      <formula>"Crítico"</formula>
    </cfRule>
    <cfRule type="cellIs" priority="2" operator="equal" dxfId="1">
      <formula>"Alto"</formula>
    </cfRule>
    <cfRule type="cellIs" priority="3" operator="equal" dxfId="2">
      <formula>"Moderado"</formula>
    </cfRule>
    <cfRule type="cellIs" priority="4" operator="equal" dxfId="3">
      <formula>"Baixo"</formula>
    </cfRule>
  </conditionalFormatting>
  <conditionalFormatting sqref="S5:S104">
    <cfRule type="expression" priority="5" dxfId="0">
      <formula>AND($T5&lt;&gt;"Concluído",$S5&lt;&gt;"",$S5&lt;TODAY(),$A5&lt;&gt;"")</formula>
    </cfRule>
  </conditionalFormatting>
  <conditionalFormatting sqref="W5:W104">
    <cfRule type="cellIs" priority="6" operator="greaterThan" dxfId="0">
      <formula>0</formula>
    </cfRule>
  </conditionalFormatting>
  <dataValidations count="5">
    <dataValidation sqref="H5:H104" showErrorMessage="1" showInputMessage="1" allowBlank="1" errorTitle="Tipo de risco inválido" error="Escolha um tipo de risco da lista." type="list">
      <formula1>"Físico,Químico,Biológico,Ergonômico,Acidente"</formula1>
    </dataValidation>
    <dataValidation sqref="K5:M104" showErrorMessage="1" showInputMessage="1" allowBlank="1" errorTitle="Escala inválida" error="Informe um número inteiro entre 1 e 5." type="whole" operator="between">
      <formula1>1</formula1>
      <formula2>5</formula2>
    </dataValidation>
    <dataValidation sqref="T5:T104" showErrorMessage="1" showInputMessage="1" allowBlank="1" errorTitle="Status inválido" error="Escolha um status da lista." type="list">
      <formula1>"Aberto,Em andamento,Concluído,Aceito"</formula1>
    </dataValidation>
    <dataValidation sqref="B5:B104 S5:S104 V5:V104" showErrorMessage="1" showInputMessage="1" allowBlank="1" errorTitle="Data inválida" error="Informe uma data válida." type="date" operator="between">
      <formula1>DATE(2000,1,1)</formula1>
      <formula2>DATE(2100,12,31)</formula2>
    </dataValidation>
    <dataValidation sqref="U5:U104" showErrorMessage="1" showInputMessage="1" allowBlank="1" errorTitle="Custo inválido" error="Informe um valor igual ou maior que zero.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0B981"/>
    <outlinePr summaryBelow="1" summaryRight="1"/>
    <pageSetUpPr/>
  </sheetPr>
  <dimension ref="A1:N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19" customWidth="1" min="4" max="4"/>
    <col width="15" customWidth="1" min="5" max="5"/>
    <col width="4" customWidth="1" min="6" max="6"/>
    <col width="18" customWidth="1" min="7" max="7"/>
    <col width="15" customWidth="1" min="8" max="8"/>
    <col width="4" customWidth="1" min="9" max="9"/>
    <col width="20" customWidth="1" min="10" max="10"/>
    <col width="20" customWidth="1" min="11" max="11"/>
    <col width="4" customWidth="1" min="12" max="12"/>
    <col width="4" customWidth="1" min="13" max="13"/>
    <col width="18" customWidth="1" min="14" max="14"/>
  </cols>
  <sheetData>
    <row r="1" ht="28" customHeight="1">
      <c r="A1" s="1" t="inlineStr">
        <is>
          <t>Dashboard de Perigos e Riscos</t>
        </is>
      </c>
    </row>
    <row r="2">
      <c r="A2" s="2" t="inlineStr">
        <is>
          <t>Acompanhe indicadores, prioridades, custos estimados e andamento das ações registradas.</t>
        </is>
      </c>
    </row>
    <row r="3"/>
    <row r="4" ht="22" customHeight="1">
      <c r="A4" s="9" t="inlineStr">
        <is>
          <t>Indicador</t>
        </is>
      </c>
      <c r="B4" s="9" t="inlineStr">
        <is>
          <t>Valor</t>
        </is>
      </c>
      <c r="D4" s="9" t="inlineStr">
        <is>
          <t>Classificação</t>
        </is>
      </c>
      <c r="E4" s="9" t="inlineStr">
        <is>
          <t>Quantidade</t>
        </is>
      </c>
      <c r="G4" s="9" t="inlineStr">
        <is>
          <t>Tipo de risco</t>
        </is>
      </c>
      <c r="H4" s="9" t="inlineStr">
        <is>
          <t>Quantidade</t>
        </is>
      </c>
      <c r="J4" s="9" t="inlineStr">
        <is>
          <t>Classificação</t>
        </is>
      </c>
      <c r="K4" s="9" t="inlineStr">
        <is>
          <t>Prazo padrão em dias</t>
        </is>
      </c>
    </row>
    <row r="5" ht="22" customHeight="1">
      <c r="A5" s="10" t="inlineStr">
        <is>
          <t>Total de riscos</t>
        </is>
      </c>
      <c r="B5" s="6">
        <f>COUNTA('Registro de Riscos'!$A$5:$A$104)</f>
        <v/>
      </c>
      <c r="D5" s="11" t="inlineStr">
        <is>
          <t>Baixo</t>
        </is>
      </c>
      <c r="E5" s="12">
        <f>COUNTIF('Registro de Riscos'!$O$5:$O$104,D5)</f>
        <v/>
      </c>
      <c r="G5" s="11" t="inlineStr">
        <is>
          <t>Físico</t>
        </is>
      </c>
      <c r="H5" s="12">
        <f>COUNTIF('Registro de Riscos'!$H$5:$H$104,G5)</f>
        <v/>
      </c>
      <c r="J5" s="13" t="inlineStr">
        <is>
          <t>Baixo</t>
        </is>
      </c>
      <c r="K5" s="13" t="n">
        <v>90</v>
      </c>
    </row>
    <row r="6" ht="22" customHeight="1">
      <c r="A6" s="10" t="inlineStr">
        <is>
          <t>Riscos críticos</t>
        </is>
      </c>
      <c r="B6" s="6">
        <f>COUNTIF('Registro de Riscos'!$O$5:$O$104,"Crítico")</f>
        <v/>
      </c>
      <c r="D6" s="14" t="inlineStr">
        <is>
          <t>Moderado</t>
        </is>
      </c>
      <c r="E6" s="15">
        <f>COUNTIF('Registro de Riscos'!$O$5:$O$104,D6)</f>
        <v/>
      </c>
      <c r="G6" s="14" t="inlineStr">
        <is>
          <t>Químico</t>
        </is>
      </c>
      <c r="H6" s="15">
        <f>COUNTIF('Registro de Riscos'!$H$5:$H$104,G6)</f>
        <v/>
      </c>
      <c r="J6" s="13" t="inlineStr">
        <is>
          <t>Moderado</t>
        </is>
      </c>
      <c r="K6" s="13" t="n">
        <v>60</v>
      </c>
    </row>
    <row r="7" ht="22" customHeight="1">
      <c r="A7" s="10" t="inlineStr">
        <is>
          <t>Riscos altos</t>
        </is>
      </c>
      <c r="B7" s="6">
        <f>COUNTIF('Registro de Riscos'!$O$5:$O$104,"Alto")</f>
        <v/>
      </c>
      <c r="D7" s="11" t="inlineStr">
        <is>
          <t>Alto</t>
        </is>
      </c>
      <c r="E7" s="12">
        <f>COUNTIF('Registro de Riscos'!$O$5:$O$104,D7)</f>
        <v/>
      </c>
      <c r="G7" s="11" t="inlineStr">
        <is>
          <t>Biológico</t>
        </is>
      </c>
      <c r="H7" s="12">
        <f>COUNTIF('Registro de Riscos'!$H$5:$H$104,G7)</f>
        <v/>
      </c>
      <c r="J7" s="13" t="inlineStr">
        <is>
          <t>Alto</t>
        </is>
      </c>
      <c r="K7" s="13" t="n">
        <v>30</v>
      </c>
    </row>
    <row r="8" ht="22" customHeight="1">
      <c r="A8" s="10" t="inlineStr">
        <is>
          <t>Ações concluídas</t>
        </is>
      </c>
      <c r="B8" s="6">
        <f>COUNTIF('Registro de Riscos'!$T$5:$T$104,"Concluído")</f>
        <v/>
      </c>
      <c r="D8" s="14" t="inlineStr">
        <is>
          <t>Crítico</t>
        </is>
      </c>
      <c r="E8" s="15">
        <f>COUNTIF('Registro de Riscos'!$O$5:$O$104,D8)</f>
        <v/>
      </c>
      <c r="G8" s="14" t="inlineStr">
        <is>
          <t>Ergonômico</t>
        </is>
      </c>
      <c r="H8" s="15">
        <f>COUNTIF('Registro de Riscos'!$H$5:$H$104,G8)</f>
        <v/>
      </c>
      <c r="J8" s="13" t="inlineStr">
        <is>
          <t>Crítico</t>
        </is>
      </c>
      <c r="K8" s="13" t="n">
        <v>7</v>
      </c>
    </row>
    <row r="9" ht="22" customHeight="1">
      <c r="A9" s="10" t="inlineStr">
        <is>
          <t>Percentual de ações concluídas</t>
        </is>
      </c>
      <c r="B9" s="8">
        <f>IFERROR(COUNTIF('Registro de Riscos'!$T$5:$T$104,"Concluído")/COUNTA('Registro de Riscos'!$A$5:$A$104),0)</f>
        <v/>
      </c>
      <c r="G9" s="11" t="inlineStr">
        <is>
          <t>Acidente</t>
        </is>
      </c>
      <c r="H9" s="12">
        <f>COUNTIF('Registro de Riscos'!$H$5:$H$104,G9)</f>
        <v/>
      </c>
    </row>
    <row r="10" ht="22" customHeight="1">
      <c r="A10" s="10" t="inlineStr">
        <is>
          <t>Pontuação média</t>
        </is>
      </c>
      <c r="B10" s="16">
        <f>IFERROR(AVERAGE('Registro de Riscos'!$N$5:$N$104),0)</f>
        <v/>
      </c>
    </row>
    <row r="11" ht="22" customHeight="1">
      <c r="A11" s="10" t="inlineStr">
        <is>
          <t>Custo total estimado</t>
        </is>
      </c>
      <c r="B11" s="17">
        <f>SUM('Registro de Riscos'!$U$5:$U$104)</f>
        <v/>
      </c>
    </row>
    <row r="12" ht="22" customHeight="1"/>
    <row r="13" ht="22" customHeight="1">
      <c r="A13" s="9" t="inlineStr">
        <is>
          <t>Setor</t>
        </is>
      </c>
      <c r="B13" s="9" t="inlineStr">
        <is>
          <t>Custo estimado</t>
        </is>
      </c>
      <c r="D13" s="9" t="inlineStr">
        <is>
          <t>Setor</t>
        </is>
      </c>
      <c r="E13" s="9" t="inlineStr">
        <is>
          <t>Aberto</t>
        </is>
      </c>
      <c r="F13" s="9" t="inlineStr">
        <is>
          <t>Em andamento</t>
        </is>
      </c>
      <c r="G13" s="9" t="inlineStr">
        <is>
          <t>Concluído</t>
        </is>
      </c>
      <c r="H13" s="9" t="inlineStr">
        <is>
          <t>Aceito</t>
        </is>
      </c>
    </row>
    <row r="14" ht="22" customHeight="1">
      <c r="A14" s="10" t="inlineStr">
        <is>
          <t>Administrativo</t>
        </is>
      </c>
      <c r="B14" s="18">
        <f>SUMIF('Registro de Riscos'!$E$5:$E$104,A14,'Registro de Riscos'!$U$5:$U$104)</f>
        <v/>
      </c>
      <c r="D14" s="10" t="inlineStr">
        <is>
          <t>Administrativo</t>
        </is>
      </c>
      <c r="E14" s="12">
        <f>COUNTIFS('Registro de Riscos'!$E$5:$E$104,$D14,'Registro de Riscos'!$T$5:$T$104,E$13)</f>
        <v/>
      </c>
      <c r="F14" s="12">
        <f>COUNTIFS('Registro de Riscos'!$E$5:$E$104,$D14,'Registro de Riscos'!$T$5:$T$104,F$13)</f>
        <v/>
      </c>
      <c r="G14" s="12">
        <f>COUNTIFS('Registro de Riscos'!$E$5:$E$104,$D14,'Registro de Riscos'!$T$5:$T$104,G$13)</f>
        <v/>
      </c>
      <c r="H14" s="12">
        <f>COUNTIFS('Registro de Riscos'!$E$5:$E$104,$D14,'Registro de Riscos'!$T$5:$T$104,H$13)</f>
        <v/>
      </c>
    </row>
    <row r="15" ht="22" customHeight="1">
      <c r="A15" s="19" t="inlineStr">
        <is>
          <t>Manutenção</t>
        </is>
      </c>
      <c r="B15" s="20">
        <f>SUMIF('Registro de Riscos'!$E$5:$E$104,A15,'Registro de Riscos'!$U$5:$U$104)</f>
        <v/>
      </c>
      <c r="D15" s="19" t="inlineStr">
        <is>
          <t>Manutenção</t>
        </is>
      </c>
      <c r="E15" s="15">
        <f>COUNTIFS('Registro de Riscos'!$E$5:$E$104,$D15,'Registro de Riscos'!$T$5:$T$104,E$13)</f>
        <v/>
      </c>
      <c r="F15" s="15">
        <f>COUNTIFS('Registro de Riscos'!$E$5:$E$104,$D15,'Registro de Riscos'!$T$5:$T$104,F$13)</f>
        <v/>
      </c>
      <c r="G15" s="15">
        <f>COUNTIFS('Registro de Riscos'!$E$5:$E$104,$D15,'Registro de Riscos'!$T$5:$T$104,G$13)</f>
        <v/>
      </c>
      <c r="H15" s="15">
        <f>COUNTIFS('Registro de Riscos'!$E$5:$E$104,$D15,'Registro de Riscos'!$T$5:$T$104,H$13)</f>
        <v/>
      </c>
    </row>
    <row r="16" ht="22" customHeight="1">
      <c r="A16" s="10" t="inlineStr">
        <is>
          <t>Limpeza</t>
        </is>
      </c>
      <c r="B16" s="18">
        <f>SUMIF('Registro de Riscos'!$E$5:$E$104,A16,'Registro de Riscos'!$U$5:$U$104)</f>
        <v/>
      </c>
      <c r="D16" s="10" t="inlineStr">
        <is>
          <t>Limpeza</t>
        </is>
      </c>
      <c r="E16" s="12">
        <f>COUNTIFS('Registro de Riscos'!$E$5:$E$104,$D16,'Registro de Riscos'!$T$5:$T$104,E$13)</f>
        <v/>
      </c>
      <c r="F16" s="12">
        <f>COUNTIFS('Registro de Riscos'!$E$5:$E$104,$D16,'Registro de Riscos'!$T$5:$T$104,F$13)</f>
        <v/>
      </c>
      <c r="G16" s="12">
        <f>COUNTIFS('Registro de Riscos'!$E$5:$E$104,$D16,'Registro de Riscos'!$T$5:$T$104,G$13)</f>
        <v/>
      </c>
      <c r="H16" s="12">
        <f>COUNTIFS('Registro de Riscos'!$E$5:$E$104,$D16,'Registro de Riscos'!$T$5:$T$104,H$13)</f>
        <v/>
      </c>
    </row>
    <row r="17" ht="22" customHeight="1">
      <c r="A17" s="19" t="inlineStr">
        <is>
          <t>Atendimento</t>
        </is>
      </c>
      <c r="B17" s="20">
        <f>SUMIF('Registro de Riscos'!$E$5:$E$104,A17,'Registro de Riscos'!$U$5:$U$104)</f>
        <v/>
      </c>
      <c r="D17" s="19" t="inlineStr">
        <is>
          <t>Atendimento</t>
        </is>
      </c>
      <c r="E17" s="15">
        <f>COUNTIFS('Registro de Riscos'!$E$5:$E$104,$D17,'Registro de Riscos'!$T$5:$T$104,E$13)</f>
        <v/>
      </c>
      <c r="F17" s="15">
        <f>COUNTIFS('Registro de Riscos'!$E$5:$E$104,$D17,'Registro de Riscos'!$T$5:$T$104,F$13)</f>
        <v/>
      </c>
      <c r="G17" s="15">
        <f>COUNTIFS('Registro de Riscos'!$E$5:$E$104,$D17,'Registro de Riscos'!$T$5:$T$104,G$13)</f>
        <v/>
      </c>
      <c r="H17" s="15">
        <f>COUNTIFS('Registro de Riscos'!$E$5:$E$104,$D17,'Registro de Riscos'!$T$5:$T$104,H$13)</f>
        <v/>
      </c>
    </row>
    <row r="18" ht="22" customHeight="1">
      <c r="A18" s="10" t="inlineStr">
        <is>
          <t>Estoque</t>
        </is>
      </c>
      <c r="B18" s="18">
        <f>SUMIF('Registro de Riscos'!$E$5:$E$104,A18,'Registro de Riscos'!$U$5:$U$104)</f>
        <v/>
      </c>
      <c r="D18" s="10" t="inlineStr">
        <is>
          <t>Estoque</t>
        </is>
      </c>
      <c r="E18" s="12">
        <f>COUNTIFS('Registro de Riscos'!$E$5:$E$104,$D18,'Registro de Riscos'!$T$5:$T$104,E$13)</f>
        <v/>
      </c>
      <c r="F18" s="12">
        <f>COUNTIFS('Registro de Riscos'!$E$5:$E$104,$D18,'Registro de Riscos'!$T$5:$T$104,F$13)</f>
        <v/>
      </c>
      <c r="G18" s="12">
        <f>COUNTIFS('Registro de Riscos'!$E$5:$E$104,$D18,'Registro de Riscos'!$T$5:$T$104,G$13)</f>
        <v/>
      </c>
      <c r="H18" s="12">
        <f>COUNTIFS('Registro de Riscos'!$E$5:$E$104,$D18,'Registro de Riscos'!$T$5:$T$104,H$13)</f>
        <v/>
      </c>
    </row>
    <row r="19" ht="22" customHeight="1">
      <c r="A19" s="19" t="inlineStr">
        <is>
          <t>Clínica</t>
        </is>
      </c>
      <c r="B19" s="20">
        <f>SUMIF('Registro de Riscos'!$E$5:$E$104,A19,'Registro de Riscos'!$U$5:$U$104)</f>
        <v/>
      </c>
      <c r="D19" s="19" t="inlineStr">
        <is>
          <t>Clínica</t>
        </is>
      </c>
      <c r="E19" s="15">
        <f>COUNTIFS('Registro de Riscos'!$E$5:$E$104,$D19,'Registro de Riscos'!$T$5:$T$104,E$13)</f>
        <v/>
      </c>
      <c r="F19" s="15">
        <f>COUNTIFS('Registro de Riscos'!$E$5:$E$104,$D19,'Registro de Riscos'!$T$5:$T$104,F$13)</f>
        <v/>
      </c>
      <c r="G19" s="15">
        <f>COUNTIFS('Registro de Riscos'!$E$5:$E$104,$D19,'Registro de Riscos'!$T$5:$T$104,G$13)</f>
        <v/>
      </c>
      <c r="H19" s="15">
        <f>COUNTIFS('Registro de Riscos'!$E$5:$E$104,$D19,'Registro de Riscos'!$T$5:$T$104,H$13)</f>
        <v/>
      </c>
    </row>
    <row r="20" ht="22" customHeight="1">
      <c r="A20" s="10" t="inlineStr">
        <is>
          <t>Expedição</t>
        </is>
      </c>
      <c r="B20" s="18">
        <f>SUMIF('Registro de Riscos'!$E$5:$E$104,A20,'Registro de Riscos'!$U$5:$U$104)</f>
        <v/>
      </c>
      <c r="D20" s="10" t="inlineStr">
        <is>
          <t>Expedição</t>
        </is>
      </c>
      <c r="E20" s="12">
        <f>COUNTIFS('Registro de Riscos'!$E$5:$E$104,$D20,'Registro de Riscos'!$T$5:$T$104,E$13)</f>
        <v/>
      </c>
      <c r="F20" s="12">
        <f>COUNTIFS('Registro de Riscos'!$E$5:$E$104,$D20,'Registro de Riscos'!$T$5:$T$104,F$13)</f>
        <v/>
      </c>
      <c r="G20" s="12">
        <f>COUNTIFS('Registro de Riscos'!$E$5:$E$104,$D20,'Registro de Riscos'!$T$5:$T$104,G$13)</f>
        <v/>
      </c>
      <c r="H20" s="12">
        <f>COUNTIFS('Registro de Riscos'!$E$5:$E$104,$D20,'Registro de Riscos'!$T$5:$T$104,H$13)</f>
        <v/>
      </c>
    </row>
    <row r="21" ht="22" customHeight="1">
      <c r="A21" s="19" t="inlineStr">
        <is>
          <t>Produção</t>
        </is>
      </c>
      <c r="B21" s="20">
        <f>SUMIF('Registro de Riscos'!$E$5:$E$104,A21,'Registro de Riscos'!$U$5:$U$104)</f>
        <v/>
      </c>
      <c r="D21" s="19" t="inlineStr">
        <is>
          <t>Produção</t>
        </is>
      </c>
      <c r="E21" s="15">
        <f>COUNTIFS('Registro de Riscos'!$E$5:$E$104,$D21,'Registro de Riscos'!$T$5:$T$104,E$13)</f>
        <v/>
      </c>
      <c r="F21" s="15">
        <f>COUNTIFS('Registro de Riscos'!$E$5:$E$104,$D21,'Registro de Riscos'!$T$5:$T$104,F$13)</f>
        <v/>
      </c>
      <c r="G21" s="15">
        <f>COUNTIFS('Registro de Riscos'!$E$5:$E$104,$D21,'Registro de Riscos'!$T$5:$T$104,G$13)</f>
        <v/>
      </c>
      <c r="H21" s="15">
        <f>COUNTIFS('Registro de Riscos'!$E$5:$E$104,$D21,'Registro de Riscos'!$T$5:$T$104,H$13)</f>
        <v/>
      </c>
    </row>
    <row r="22" ht="22" customHeight="1">
      <c r="A22" s="10" t="n"/>
      <c r="B22" s="18">
        <f>SUMIF('Registro de Riscos'!$E$5:$E$104,A22,'Registro de Riscos'!$U$5:$U$104)</f>
        <v/>
      </c>
      <c r="D22" s="10" t="n"/>
      <c r="E22" s="12">
        <f>COUNTIFS('Registro de Riscos'!$E$5:$E$104,$D22,'Registro de Riscos'!$T$5:$T$104,E$13)</f>
        <v/>
      </c>
      <c r="F22" s="12">
        <f>COUNTIFS('Registro de Riscos'!$E$5:$E$104,$D22,'Registro de Riscos'!$T$5:$T$104,F$13)</f>
        <v/>
      </c>
      <c r="G22" s="12">
        <f>COUNTIFS('Registro de Riscos'!$E$5:$E$104,$D22,'Registro de Riscos'!$T$5:$T$104,G$13)</f>
        <v/>
      </c>
      <c r="H22" s="12">
        <f>COUNTIFS('Registro de Riscos'!$E$5:$E$104,$D22,'Registro de Riscos'!$T$5:$T$104,H$13)</f>
        <v/>
      </c>
    </row>
    <row r="23" ht="22" customHeight="1">
      <c r="A23" s="19" t="n"/>
      <c r="B23" s="20">
        <f>SUMIF('Registro de Riscos'!$E$5:$E$104,A23,'Registro de Riscos'!$U$5:$U$104)</f>
        <v/>
      </c>
      <c r="D23" s="19" t="n"/>
      <c r="E23" s="15">
        <f>COUNTIFS('Registro de Riscos'!$E$5:$E$104,$D23,'Registro de Riscos'!$T$5:$T$104,E$13)</f>
        <v/>
      </c>
      <c r="F23" s="15">
        <f>COUNTIFS('Registro de Riscos'!$E$5:$E$104,$D23,'Registro de Riscos'!$T$5:$T$104,F$13)</f>
        <v/>
      </c>
      <c r="G23" s="15">
        <f>COUNTIFS('Registro de Riscos'!$E$5:$E$104,$D23,'Registro de Riscos'!$T$5:$T$104,G$13)</f>
        <v/>
      </c>
      <c r="H23" s="15">
        <f>COUNTIFS('Registro de Riscos'!$E$5:$E$104,$D23,'Registro de Riscos'!$T$5:$T$104,H$13)</f>
        <v/>
      </c>
    </row>
    <row r="24" ht="22" customHeight="1">
      <c r="A24" s="10" t="n"/>
      <c r="B24" s="18">
        <f>SUMIF('Registro de Riscos'!$E$5:$E$104,A24,'Registro de Riscos'!$U$5:$U$104)</f>
        <v/>
      </c>
      <c r="D24" s="10" t="n"/>
      <c r="E24" s="12">
        <f>COUNTIFS('Registro de Riscos'!$E$5:$E$104,$D24,'Registro de Riscos'!$T$5:$T$104,E$13)</f>
        <v/>
      </c>
      <c r="F24" s="12">
        <f>COUNTIFS('Registro de Riscos'!$E$5:$E$104,$D24,'Registro de Riscos'!$T$5:$T$104,F$13)</f>
        <v/>
      </c>
      <c r="G24" s="12">
        <f>COUNTIFS('Registro de Riscos'!$E$5:$E$104,$D24,'Registro de Riscos'!$T$5:$T$104,G$13)</f>
        <v/>
      </c>
      <c r="H24" s="12">
        <f>COUNTIFS('Registro de Riscos'!$E$5:$E$104,$D24,'Registro de Riscos'!$T$5:$T$104,H$13)</f>
        <v/>
      </c>
    </row>
    <row r="25" ht="22" customHeight="1">
      <c r="A25" s="19" t="n"/>
      <c r="B25" s="20">
        <f>SUMIF('Registro de Riscos'!$E$5:$E$104,A25,'Registro de Riscos'!$U$5:$U$104)</f>
        <v/>
      </c>
      <c r="D25" s="19" t="n"/>
      <c r="E25" s="15">
        <f>COUNTIFS('Registro de Riscos'!$E$5:$E$104,$D25,'Registro de Riscos'!$T$5:$T$104,E$13)</f>
        <v/>
      </c>
      <c r="F25" s="15">
        <f>COUNTIFS('Registro de Riscos'!$E$5:$E$104,$D25,'Registro de Riscos'!$T$5:$T$104,F$13)</f>
        <v/>
      </c>
      <c r="G25" s="15">
        <f>COUNTIFS('Registro de Riscos'!$E$5:$E$104,$D25,'Registro de Riscos'!$T$5:$T$104,G$13)</f>
        <v/>
      </c>
      <c r="H25" s="15">
        <f>COUNTIFS('Registro de Riscos'!$E$5:$E$104,$D25,'Registro de Riscos'!$T$5:$T$104,H$13)</f>
        <v/>
      </c>
    </row>
    <row r="26" ht="22" customHeight="1">
      <c r="A26" s="10" t="n"/>
      <c r="B26" s="18">
        <f>SUMIF('Registro de Riscos'!$E$5:$E$104,A26,'Registro de Riscos'!$U$5:$U$104)</f>
        <v/>
      </c>
      <c r="D26" s="10" t="n"/>
      <c r="E26" s="12">
        <f>COUNTIFS('Registro de Riscos'!$E$5:$E$104,$D26,'Registro de Riscos'!$T$5:$T$104,E$13)</f>
        <v/>
      </c>
      <c r="F26" s="12">
        <f>COUNTIFS('Registro de Riscos'!$E$5:$E$104,$D26,'Registro de Riscos'!$T$5:$T$104,F$13)</f>
        <v/>
      </c>
      <c r="G26" s="12">
        <f>COUNTIFS('Registro de Riscos'!$E$5:$E$104,$D26,'Registro de Riscos'!$T$5:$T$104,G$13)</f>
        <v/>
      </c>
      <c r="H26" s="12">
        <f>COUNTIFS('Registro de Riscos'!$E$5:$E$104,$D26,'Registro de Riscos'!$T$5:$T$104,H$13)</f>
        <v/>
      </c>
    </row>
    <row r="27" ht="22" customHeight="1">
      <c r="A27" s="19" t="n"/>
      <c r="B27" s="20">
        <f>SUMIF('Registro de Riscos'!$E$5:$E$104,A27,'Registro de Riscos'!$U$5:$U$104)</f>
        <v/>
      </c>
      <c r="D27" s="19" t="n"/>
      <c r="E27" s="15">
        <f>COUNTIFS('Registro de Riscos'!$E$5:$E$104,$D27,'Registro de Riscos'!$T$5:$T$104,E$13)</f>
        <v/>
      </c>
      <c r="F27" s="15">
        <f>COUNTIFS('Registro de Riscos'!$E$5:$E$104,$D27,'Registro de Riscos'!$T$5:$T$104,F$13)</f>
        <v/>
      </c>
      <c r="G27" s="15">
        <f>COUNTIFS('Registro de Riscos'!$E$5:$E$104,$D27,'Registro de Riscos'!$T$5:$T$104,G$13)</f>
        <v/>
      </c>
      <c r="H27" s="15">
        <f>COUNTIFS('Registro de Riscos'!$E$5:$E$104,$D27,'Registro de Riscos'!$T$5:$T$104,H$13)</f>
        <v/>
      </c>
    </row>
    <row r="28" ht="22" customHeight="1">
      <c r="A28" s="10" t="n"/>
      <c r="B28" s="18">
        <f>SUMIF('Registro de Riscos'!$E$5:$E$104,A28,'Registro de Riscos'!$U$5:$U$104)</f>
        <v/>
      </c>
      <c r="D28" s="10" t="n"/>
      <c r="E28" s="12">
        <f>COUNTIFS('Registro de Riscos'!$E$5:$E$104,$D28,'Registro de Riscos'!$T$5:$T$104,E$13)</f>
        <v/>
      </c>
      <c r="F28" s="12">
        <f>COUNTIFS('Registro de Riscos'!$E$5:$E$104,$D28,'Registro de Riscos'!$T$5:$T$104,F$13)</f>
        <v/>
      </c>
      <c r="G28" s="12">
        <f>COUNTIFS('Registro de Riscos'!$E$5:$E$104,$D28,'Registro de Riscos'!$T$5:$T$104,G$13)</f>
        <v/>
      </c>
      <c r="H28" s="12">
        <f>COUNTIFS('Registro de Riscos'!$E$5:$E$104,$D28,'Registro de Riscos'!$T$5:$T$104,H$13)</f>
        <v/>
      </c>
    </row>
    <row r="29" ht="22" customHeight="1">
      <c r="A29" s="19" t="n"/>
      <c r="B29" s="20">
        <f>SUMIF('Registro de Riscos'!$E$5:$E$104,A29,'Registro de Riscos'!$U$5:$U$104)</f>
        <v/>
      </c>
      <c r="D29" s="19" t="n"/>
      <c r="E29" s="15">
        <f>COUNTIFS('Registro de Riscos'!$E$5:$E$104,$D29,'Registro de Riscos'!$T$5:$T$104,E$13)</f>
        <v/>
      </c>
      <c r="F29" s="15">
        <f>COUNTIFS('Registro de Riscos'!$E$5:$E$104,$D29,'Registro de Riscos'!$T$5:$T$104,F$13)</f>
        <v/>
      </c>
      <c r="G29" s="15">
        <f>COUNTIFS('Registro de Riscos'!$E$5:$E$104,$D29,'Registro de Riscos'!$T$5:$T$104,G$13)</f>
        <v/>
      </c>
      <c r="H29" s="15">
        <f>COUNTIFS('Registro de Riscos'!$E$5:$E$104,$D29,'Registro de Riscos'!$T$5:$T$104,H$13)</f>
        <v/>
      </c>
    </row>
    <row r="30" ht="22" customHeight="1">
      <c r="A30" s="10" t="n"/>
      <c r="B30" s="18">
        <f>SUMIF('Registro de Riscos'!$E$5:$E$104,A30,'Registro de Riscos'!$U$5:$U$104)</f>
        <v/>
      </c>
      <c r="D30" s="10" t="n"/>
      <c r="E30" s="12">
        <f>COUNTIFS('Registro de Riscos'!$E$5:$E$104,$D30,'Registro de Riscos'!$T$5:$T$104,E$13)</f>
        <v/>
      </c>
      <c r="F30" s="12">
        <f>COUNTIFS('Registro de Riscos'!$E$5:$E$104,$D30,'Registro de Riscos'!$T$5:$T$104,F$13)</f>
        <v/>
      </c>
      <c r="G30" s="12">
        <f>COUNTIFS('Registro de Riscos'!$E$5:$E$104,$D30,'Registro de Riscos'!$T$5:$T$104,G$13)</f>
        <v/>
      </c>
      <c r="H30" s="12">
        <f>COUNTIFS('Registro de Riscos'!$E$5:$E$104,$D30,'Registro de Riscos'!$T$5:$T$104,H$13)</f>
        <v/>
      </c>
    </row>
    <row r="31" ht="22" customHeight="1">
      <c r="A31" s="19" t="n"/>
      <c r="B31" s="20">
        <f>SUMIF('Registro de Riscos'!$E$5:$E$104,A31,'Registro de Riscos'!$U$5:$U$104)</f>
        <v/>
      </c>
      <c r="D31" s="19" t="n"/>
      <c r="E31" s="15">
        <f>COUNTIFS('Registro de Riscos'!$E$5:$E$104,$D31,'Registro de Riscos'!$T$5:$T$104,E$13)</f>
        <v/>
      </c>
      <c r="F31" s="15">
        <f>COUNTIFS('Registro de Riscos'!$E$5:$E$104,$D31,'Registro de Riscos'!$T$5:$T$104,F$13)</f>
        <v/>
      </c>
      <c r="G31" s="15">
        <f>COUNTIFS('Registro de Riscos'!$E$5:$E$104,$D31,'Registro de Riscos'!$T$5:$T$104,G$13)</f>
        <v/>
      </c>
      <c r="H31" s="15">
        <f>COUNTIFS('Registro de Riscos'!$E$5:$E$104,$D31,'Registro de Riscos'!$T$5:$T$104,H$13)</f>
        <v/>
      </c>
    </row>
    <row r="32" ht="22" customHeight="1">
      <c r="A32" s="10" t="n"/>
      <c r="B32" s="18">
        <f>SUMIF('Registro de Riscos'!$E$5:$E$104,A32,'Registro de Riscos'!$U$5:$U$104)</f>
        <v/>
      </c>
      <c r="D32" s="10" t="n"/>
      <c r="E32" s="12">
        <f>COUNTIFS('Registro de Riscos'!$E$5:$E$104,$D32,'Registro de Riscos'!$T$5:$T$104,E$13)</f>
        <v/>
      </c>
      <c r="F32" s="12">
        <f>COUNTIFS('Registro de Riscos'!$E$5:$E$104,$D32,'Registro de Riscos'!$T$5:$T$104,F$13)</f>
        <v/>
      </c>
      <c r="G32" s="12">
        <f>COUNTIFS('Registro de Riscos'!$E$5:$E$104,$D32,'Registro de Riscos'!$T$5:$T$104,G$13)</f>
        <v/>
      </c>
      <c r="H32" s="12">
        <f>COUNTIFS('Registro de Riscos'!$E$5:$E$104,$D32,'Registro de Riscos'!$T$5:$T$104,H$13)</f>
        <v/>
      </c>
    </row>
    <row r="33" ht="22" customHeight="1">
      <c r="A33" s="19" t="n"/>
      <c r="B33" s="20">
        <f>SUMIF('Registro de Riscos'!$E$5:$E$104,A33,'Registro de Riscos'!$U$5:$U$104)</f>
        <v/>
      </c>
      <c r="D33" s="19" t="n"/>
      <c r="E33" s="15">
        <f>COUNTIFS('Registro de Riscos'!$E$5:$E$104,$D33,'Registro de Riscos'!$T$5:$T$104,E$13)</f>
        <v/>
      </c>
      <c r="F33" s="15">
        <f>COUNTIFS('Registro de Riscos'!$E$5:$E$104,$D33,'Registro de Riscos'!$T$5:$T$104,F$13)</f>
        <v/>
      </c>
      <c r="G33" s="15">
        <f>COUNTIFS('Registro de Riscos'!$E$5:$E$104,$D33,'Registro de Riscos'!$T$5:$T$104,G$13)</f>
        <v/>
      </c>
      <c r="H33" s="15">
        <f>COUNTIFS('Registro de Riscos'!$E$5:$E$104,$D33,'Registro de Riscos'!$T$5:$T$104,H$13)</f>
        <v/>
      </c>
    </row>
    <row r="34" ht="22" customHeight="1">
      <c r="A34" s="10" t="n"/>
      <c r="B34" s="18">
        <f>SUMIF('Registro de Riscos'!$E$5:$E$104,A34,'Registro de Riscos'!$U$5:$U$104)</f>
        <v/>
      </c>
      <c r="D34" s="10" t="n"/>
      <c r="E34" s="12">
        <f>COUNTIFS('Registro de Riscos'!$E$5:$E$104,$D34,'Registro de Riscos'!$T$5:$T$104,E$13)</f>
        <v/>
      </c>
      <c r="F34" s="12">
        <f>COUNTIFS('Registro de Riscos'!$E$5:$E$104,$D34,'Registro de Riscos'!$T$5:$T$104,F$13)</f>
        <v/>
      </c>
      <c r="G34" s="12">
        <f>COUNTIFS('Registro de Riscos'!$E$5:$E$104,$D34,'Registro de Riscos'!$T$5:$T$104,G$13)</f>
        <v/>
      </c>
      <c r="H34" s="12">
        <f>COUNTIFS('Registro de Riscos'!$E$5:$E$104,$D34,'Registro de Riscos'!$T$5:$T$104,H$13)</f>
        <v/>
      </c>
    </row>
    <row r="35" ht="22" customHeight="1">
      <c r="A35" s="19" t="n"/>
      <c r="B35" s="20">
        <f>SUMIF('Registro de Riscos'!$E$5:$E$104,A35,'Registro de Riscos'!$U$5:$U$104)</f>
        <v/>
      </c>
      <c r="D35" s="19" t="n"/>
      <c r="E35" s="15">
        <f>COUNTIFS('Registro de Riscos'!$E$5:$E$104,$D35,'Registro de Riscos'!$T$5:$T$104,E$13)</f>
        <v/>
      </c>
      <c r="F35" s="15">
        <f>COUNTIFS('Registro de Riscos'!$E$5:$E$104,$D35,'Registro de Riscos'!$T$5:$T$104,F$13)</f>
        <v/>
      </c>
      <c r="G35" s="15">
        <f>COUNTIFS('Registro de Riscos'!$E$5:$E$104,$D35,'Registro de Riscos'!$T$5:$T$104,G$13)</f>
        <v/>
      </c>
      <c r="H35" s="15">
        <f>COUNTIFS('Registro de Riscos'!$E$5:$E$104,$D35,'Registro de Riscos'!$T$5:$T$104,H$13)</f>
        <v/>
      </c>
    </row>
    <row r="36" ht="22" customHeight="1">
      <c r="A36" s="10" t="n"/>
      <c r="B36" s="18">
        <f>SUMIF('Registro de Riscos'!$E$5:$E$104,A36,'Registro de Riscos'!$U$5:$U$104)</f>
        <v/>
      </c>
      <c r="D36" s="10" t="n"/>
      <c r="E36" s="12">
        <f>COUNTIFS('Registro de Riscos'!$E$5:$E$104,$D36,'Registro de Riscos'!$T$5:$T$104,E$13)</f>
        <v/>
      </c>
      <c r="F36" s="12">
        <f>COUNTIFS('Registro de Riscos'!$E$5:$E$104,$D36,'Registro de Riscos'!$T$5:$T$104,F$13)</f>
        <v/>
      </c>
      <c r="G36" s="12">
        <f>COUNTIFS('Registro de Riscos'!$E$5:$E$104,$D36,'Registro de Riscos'!$T$5:$T$104,G$13)</f>
        <v/>
      </c>
      <c r="H36" s="12">
        <f>COUNTIFS('Registro de Riscos'!$E$5:$E$104,$D36,'Registro de Riscos'!$T$5:$T$104,H$13)</f>
        <v/>
      </c>
    </row>
    <row r="37" ht="22" customHeight="1">
      <c r="A37" s="19" t="n"/>
      <c r="B37" s="20">
        <f>SUMIF('Registro de Riscos'!$E$5:$E$104,A37,'Registro de Riscos'!$U$5:$U$104)</f>
        <v/>
      </c>
      <c r="D37" s="19" t="n"/>
      <c r="E37" s="15">
        <f>COUNTIFS('Registro de Riscos'!$E$5:$E$104,$D37,'Registro de Riscos'!$T$5:$T$104,E$13)</f>
        <v/>
      </c>
      <c r="F37" s="15">
        <f>COUNTIFS('Registro de Riscos'!$E$5:$E$104,$D37,'Registro de Riscos'!$T$5:$T$104,F$13)</f>
        <v/>
      </c>
      <c r="G37" s="15">
        <f>COUNTIFS('Registro de Riscos'!$E$5:$E$104,$D37,'Registro de Riscos'!$T$5:$T$104,G$13)</f>
        <v/>
      </c>
      <c r="H37" s="15">
        <f>COUNTIFS('Registro de Riscos'!$E$5:$E$104,$D37,'Registro de Riscos'!$T$5:$T$104,H$13)</f>
        <v/>
      </c>
    </row>
    <row r="38" ht="22" customHeight="1">
      <c r="A38" s="10" t="n"/>
      <c r="B38" s="18">
        <f>SUMIF('Registro de Riscos'!$E$5:$E$104,A38,'Registro de Riscos'!$U$5:$U$104)</f>
        <v/>
      </c>
      <c r="D38" s="10" t="n"/>
      <c r="E38" s="12">
        <f>COUNTIFS('Registro de Riscos'!$E$5:$E$104,$D38,'Registro de Riscos'!$T$5:$T$104,E$13)</f>
        <v/>
      </c>
      <c r="F38" s="12">
        <f>COUNTIFS('Registro de Riscos'!$E$5:$E$104,$D38,'Registro de Riscos'!$T$5:$T$104,F$13)</f>
        <v/>
      </c>
      <c r="G38" s="12">
        <f>COUNTIFS('Registro de Riscos'!$E$5:$E$104,$D38,'Registro de Riscos'!$T$5:$T$104,G$13)</f>
        <v/>
      </c>
      <c r="H38" s="12">
        <f>COUNTIFS('Registro de Riscos'!$E$5:$E$104,$D38,'Registro de Riscos'!$T$5:$T$104,H$13)</f>
        <v/>
      </c>
    </row>
    <row r="39" ht="22" customHeight="1">
      <c r="A39" s="19" t="n"/>
      <c r="B39" s="20">
        <f>SUMIF('Registro de Riscos'!$E$5:$E$104,A39,'Registro de Riscos'!$U$5:$U$104)</f>
        <v/>
      </c>
      <c r="D39" s="19" t="n"/>
      <c r="E39" s="15">
        <f>COUNTIFS('Registro de Riscos'!$E$5:$E$104,$D39,'Registro de Riscos'!$T$5:$T$104,E$13)</f>
        <v/>
      </c>
      <c r="F39" s="15">
        <f>COUNTIFS('Registro de Riscos'!$E$5:$E$104,$D39,'Registro de Riscos'!$T$5:$T$104,F$13)</f>
        <v/>
      </c>
      <c r="G39" s="15">
        <f>COUNTIFS('Registro de Riscos'!$E$5:$E$104,$D39,'Registro de Riscos'!$T$5:$T$104,G$13)</f>
        <v/>
      </c>
      <c r="H39" s="15">
        <f>COUNTIFS('Registro de Riscos'!$E$5:$E$104,$D39,'Registro de Riscos'!$T$5:$T$104,H$13)</f>
        <v/>
      </c>
    </row>
    <row r="40" ht="22" customHeight="1">
      <c r="A40" s="10" t="n"/>
      <c r="B40" s="18">
        <f>SUMIF('Registro de Riscos'!$E$5:$E$104,A40,'Registro de Riscos'!$U$5:$U$104)</f>
        <v/>
      </c>
      <c r="D40" s="10" t="n"/>
      <c r="E40" s="12">
        <f>COUNTIFS('Registro de Riscos'!$E$5:$E$104,$D40,'Registro de Riscos'!$T$5:$T$104,E$13)</f>
        <v/>
      </c>
      <c r="F40" s="12">
        <f>COUNTIFS('Registro de Riscos'!$E$5:$E$104,$D40,'Registro de Riscos'!$T$5:$T$104,F$13)</f>
        <v/>
      </c>
      <c r="G40" s="12">
        <f>COUNTIFS('Registro de Riscos'!$E$5:$E$104,$D40,'Registro de Riscos'!$T$5:$T$104,G$13)</f>
        <v/>
      </c>
      <c r="H40" s="12">
        <f>COUNTIFS('Registro de Riscos'!$E$5:$E$104,$D40,'Registro de Riscos'!$T$5:$T$104,H$13)</f>
        <v/>
      </c>
    </row>
    <row r="41" ht="22" customHeight="1">
      <c r="A41" s="19" t="n"/>
      <c r="B41" s="20">
        <f>SUMIF('Registro de Riscos'!$E$5:$E$104,A41,'Registro de Riscos'!$U$5:$U$104)</f>
        <v/>
      </c>
      <c r="D41" s="19" t="n"/>
      <c r="E41" s="15">
        <f>COUNTIFS('Registro de Riscos'!$E$5:$E$104,$D41,'Registro de Riscos'!$T$5:$T$104,E$13)</f>
        <v/>
      </c>
      <c r="F41" s="15">
        <f>COUNTIFS('Registro de Riscos'!$E$5:$E$104,$D41,'Registro de Riscos'!$T$5:$T$104,F$13)</f>
        <v/>
      </c>
      <c r="G41" s="15">
        <f>COUNTIFS('Registro de Riscos'!$E$5:$E$104,$D41,'Registro de Riscos'!$T$5:$T$104,G$13)</f>
        <v/>
      </c>
      <c r="H41" s="15">
        <f>COUNTIFS('Registro de Riscos'!$E$5:$E$104,$D41,'Registro de Riscos'!$T$5:$T$104,H$13)</f>
        <v/>
      </c>
    </row>
    <row r="42" ht="22" customHeight="1">
      <c r="A42" s="10" t="n"/>
      <c r="B42" s="18">
        <f>SUMIF('Registro de Riscos'!$E$5:$E$104,A42,'Registro de Riscos'!$U$5:$U$104)</f>
        <v/>
      </c>
      <c r="D42" s="10" t="n"/>
      <c r="E42" s="12">
        <f>COUNTIFS('Registro de Riscos'!$E$5:$E$104,$D42,'Registro de Riscos'!$T$5:$T$104,E$13)</f>
        <v/>
      </c>
      <c r="F42" s="12">
        <f>COUNTIFS('Registro de Riscos'!$E$5:$E$104,$D42,'Registro de Riscos'!$T$5:$T$104,F$13)</f>
        <v/>
      </c>
      <c r="G42" s="12">
        <f>COUNTIFS('Registro de Riscos'!$E$5:$E$104,$D42,'Registro de Riscos'!$T$5:$T$104,G$13)</f>
        <v/>
      </c>
      <c r="H42" s="12">
        <f>COUNTIFS('Registro de Riscos'!$E$5:$E$104,$D42,'Registro de Riscos'!$T$5:$T$104,H$13)</f>
        <v/>
      </c>
    </row>
    <row r="43" ht="22" customHeight="1">
      <c r="A43" s="19" t="n"/>
      <c r="B43" s="20">
        <f>SUMIF('Registro de Riscos'!$E$5:$E$104,A43,'Registro de Riscos'!$U$5:$U$104)</f>
        <v/>
      </c>
      <c r="D43" s="19" t="n"/>
      <c r="E43" s="15">
        <f>COUNTIFS('Registro de Riscos'!$E$5:$E$104,$D43,'Registro de Riscos'!$T$5:$T$104,E$13)</f>
        <v/>
      </c>
      <c r="F43" s="15">
        <f>COUNTIFS('Registro de Riscos'!$E$5:$E$104,$D43,'Registro de Riscos'!$T$5:$T$104,F$13)</f>
        <v/>
      </c>
      <c r="G43" s="15">
        <f>COUNTIFS('Registro de Riscos'!$E$5:$E$104,$D43,'Registro de Riscos'!$T$5:$T$104,G$13)</f>
        <v/>
      </c>
      <c r="H43" s="15">
        <f>COUNTIFS('Registro de Riscos'!$E$5:$E$104,$D43,'Registro de Riscos'!$T$5:$T$104,H$13)</f>
        <v/>
      </c>
    </row>
    <row r="44" ht="22" customHeight="1">
      <c r="A44" s="10" t="n"/>
      <c r="B44" s="18">
        <f>SUMIF('Registro de Riscos'!$E$5:$E$104,A44,'Registro de Riscos'!$U$5:$U$104)</f>
        <v/>
      </c>
      <c r="D44" s="10" t="n"/>
      <c r="E44" s="12">
        <f>COUNTIFS('Registro de Riscos'!$E$5:$E$104,$D44,'Registro de Riscos'!$T$5:$T$104,E$13)</f>
        <v/>
      </c>
      <c r="F44" s="12">
        <f>COUNTIFS('Registro de Riscos'!$E$5:$E$104,$D44,'Registro de Riscos'!$T$5:$T$104,F$13)</f>
        <v/>
      </c>
      <c r="G44" s="12">
        <f>COUNTIFS('Registro de Riscos'!$E$5:$E$104,$D44,'Registro de Riscos'!$T$5:$T$104,G$13)</f>
        <v/>
      </c>
      <c r="H44" s="12">
        <f>COUNTIFS('Registro de Riscos'!$E$5:$E$104,$D44,'Registro de Riscos'!$T$5:$T$104,H$13)</f>
        <v/>
      </c>
    </row>
    <row r="45" ht="22" customHeight="1">
      <c r="A45" s="19" t="n"/>
      <c r="B45" s="20">
        <f>SUMIF('Registro de Riscos'!$E$5:$E$104,A45,'Registro de Riscos'!$U$5:$U$104)</f>
        <v/>
      </c>
      <c r="D45" s="19" t="n"/>
      <c r="E45" s="15">
        <f>COUNTIFS('Registro de Riscos'!$E$5:$E$104,$D45,'Registro de Riscos'!$T$5:$T$104,E$13)</f>
        <v/>
      </c>
      <c r="F45" s="15">
        <f>COUNTIFS('Registro de Riscos'!$E$5:$E$104,$D45,'Registro de Riscos'!$T$5:$T$104,F$13)</f>
        <v/>
      </c>
      <c r="G45" s="15">
        <f>COUNTIFS('Registro de Riscos'!$E$5:$E$104,$D45,'Registro de Riscos'!$T$5:$T$104,G$13)</f>
        <v/>
      </c>
      <c r="H45" s="15">
        <f>COUNTIFS('Registro de Riscos'!$E$5:$E$104,$D45,'Registro de Riscos'!$T$5:$T$104,H$13)</f>
        <v/>
      </c>
    </row>
    <row r="46" ht="22" customHeight="1">
      <c r="A46" s="10" t="n"/>
      <c r="B46" s="18">
        <f>SUMIF('Registro de Riscos'!$E$5:$E$104,A46,'Registro de Riscos'!$U$5:$U$104)</f>
        <v/>
      </c>
      <c r="D46" s="10" t="n"/>
      <c r="E46" s="12">
        <f>COUNTIFS('Registro de Riscos'!$E$5:$E$104,$D46,'Registro de Riscos'!$T$5:$T$104,E$13)</f>
        <v/>
      </c>
      <c r="F46" s="12">
        <f>COUNTIFS('Registro de Riscos'!$E$5:$E$104,$D46,'Registro de Riscos'!$T$5:$T$104,F$13)</f>
        <v/>
      </c>
      <c r="G46" s="12">
        <f>COUNTIFS('Registro de Riscos'!$E$5:$E$104,$D46,'Registro de Riscos'!$T$5:$T$104,G$13)</f>
        <v/>
      </c>
      <c r="H46" s="12">
        <f>COUNTIFS('Registro de Riscos'!$E$5:$E$104,$D46,'Registro de Riscos'!$T$5:$T$104,H$13)</f>
        <v/>
      </c>
    </row>
    <row r="47" ht="22" customHeight="1">
      <c r="A47" s="19" t="n"/>
      <c r="B47" s="20">
        <f>SUMIF('Registro de Riscos'!$E$5:$E$104,A47,'Registro de Riscos'!$U$5:$U$104)</f>
        <v/>
      </c>
      <c r="D47" s="19" t="n"/>
      <c r="E47" s="15">
        <f>COUNTIFS('Registro de Riscos'!$E$5:$E$104,$D47,'Registro de Riscos'!$T$5:$T$104,E$13)</f>
        <v/>
      </c>
      <c r="F47" s="15">
        <f>COUNTIFS('Registro de Riscos'!$E$5:$E$104,$D47,'Registro de Riscos'!$T$5:$T$104,F$13)</f>
        <v/>
      </c>
      <c r="G47" s="15">
        <f>COUNTIFS('Registro de Riscos'!$E$5:$E$104,$D47,'Registro de Riscos'!$T$5:$T$104,G$13)</f>
        <v/>
      </c>
      <c r="H47" s="15">
        <f>COUNTIFS('Registro de Riscos'!$E$5:$E$104,$D47,'Registro de Riscos'!$T$5:$T$104,H$13)</f>
        <v/>
      </c>
    </row>
    <row r="48" ht="22" customHeight="1">
      <c r="A48" s="10" t="n"/>
      <c r="B48" s="18">
        <f>SUMIF('Registro de Riscos'!$E$5:$E$104,A48,'Registro de Riscos'!$U$5:$U$104)</f>
        <v/>
      </c>
      <c r="D48" s="10" t="n"/>
      <c r="E48" s="12">
        <f>COUNTIFS('Registro de Riscos'!$E$5:$E$104,$D48,'Registro de Riscos'!$T$5:$T$104,E$13)</f>
        <v/>
      </c>
      <c r="F48" s="12">
        <f>COUNTIFS('Registro de Riscos'!$E$5:$E$104,$D48,'Registro de Riscos'!$T$5:$T$104,F$13)</f>
        <v/>
      </c>
      <c r="G48" s="12">
        <f>COUNTIFS('Registro de Riscos'!$E$5:$E$104,$D48,'Registro de Riscos'!$T$5:$T$104,G$13)</f>
        <v/>
      </c>
      <c r="H48" s="12">
        <f>COUNTIFS('Registro de Riscos'!$E$5:$E$104,$D48,'Registro de Riscos'!$T$5:$T$104,H$13)</f>
        <v/>
      </c>
    </row>
    <row r="49" ht="22" customHeight="1">
      <c r="A49" s="19" t="n"/>
      <c r="B49" s="20">
        <f>SUMIF('Registro de Riscos'!$E$5:$E$104,A49,'Registro de Riscos'!$U$5:$U$104)</f>
        <v/>
      </c>
      <c r="D49" s="19" t="n"/>
      <c r="E49" s="15">
        <f>COUNTIFS('Registro de Riscos'!$E$5:$E$104,$D49,'Registro de Riscos'!$T$5:$T$104,E$13)</f>
        <v/>
      </c>
      <c r="F49" s="15">
        <f>COUNTIFS('Registro de Riscos'!$E$5:$E$104,$D49,'Registro de Riscos'!$T$5:$T$104,F$13)</f>
        <v/>
      </c>
      <c r="G49" s="15">
        <f>COUNTIFS('Registro de Riscos'!$E$5:$E$104,$D49,'Registro de Riscos'!$T$5:$T$104,G$13)</f>
        <v/>
      </c>
      <c r="H49" s="15">
        <f>COUNTIFS('Registro de Riscos'!$E$5:$E$104,$D49,'Registro de Riscos'!$T$5:$T$104,H$13)</f>
        <v/>
      </c>
    </row>
    <row r="50" ht="22" customHeight="1">
      <c r="A50" s="10" t="n"/>
      <c r="B50" s="18">
        <f>SUMIF('Registro de Riscos'!$E$5:$E$104,A50,'Registro de Riscos'!$U$5:$U$104)</f>
        <v/>
      </c>
      <c r="D50" s="10" t="n"/>
      <c r="E50" s="12">
        <f>COUNTIFS('Registro de Riscos'!$E$5:$E$104,$D50,'Registro de Riscos'!$T$5:$T$104,E$13)</f>
        <v/>
      </c>
      <c r="F50" s="12">
        <f>COUNTIFS('Registro de Riscos'!$E$5:$E$104,$D50,'Registro de Riscos'!$T$5:$T$104,F$13)</f>
        <v/>
      </c>
      <c r="G50" s="12">
        <f>COUNTIFS('Registro de Riscos'!$E$5:$E$104,$D50,'Registro de Riscos'!$T$5:$T$104,G$13)</f>
        <v/>
      </c>
      <c r="H50" s="12">
        <f>COUNTIFS('Registro de Riscos'!$E$5:$E$104,$D50,'Registro de Riscos'!$T$5:$T$104,H$13)</f>
        <v/>
      </c>
    </row>
    <row r="51" ht="22" customHeight="1">
      <c r="A51" s="19" t="n"/>
      <c r="B51" s="20">
        <f>SUMIF('Registro de Riscos'!$E$5:$E$104,A51,'Registro de Riscos'!$U$5:$U$104)</f>
        <v/>
      </c>
      <c r="D51" s="19" t="n"/>
      <c r="E51" s="15">
        <f>COUNTIFS('Registro de Riscos'!$E$5:$E$104,$D51,'Registro de Riscos'!$T$5:$T$104,E$13)</f>
        <v/>
      </c>
      <c r="F51" s="15">
        <f>COUNTIFS('Registro de Riscos'!$E$5:$E$104,$D51,'Registro de Riscos'!$T$5:$T$104,F$13)</f>
        <v/>
      </c>
      <c r="G51" s="15">
        <f>COUNTIFS('Registro de Riscos'!$E$5:$E$104,$D51,'Registro de Riscos'!$T$5:$T$104,G$13)</f>
        <v/>
      </c>
      <c r="H51" s="15">
        <f>COUNTIFS('Registro de Riscos'!$E$5:$E$104,$D51,'Registro de Riscos'!$T$5:$T$104,H$13)</f>
        <v/>
      </c>
    </row>
    <row r="52" ht="22" customHeight="1">
      <c r="A52" s="10" t="n"/>
      <c r="B52" s="18">
        <f>SUMIF('Registro de Riscos'!$E$5:$E$104,A52,'Registro de Riscos'!$U$5:$U$104)</f>
        <v/>
      </c>
      <c r="D52" s="10" t="n"/>
      <c r="E52" s="12">
        <f>COUNTIFS('Registro de Riscos'!$E$5:$E$104,$D52,'Registro de Riscos'!$T$5:$T$104,E$13)</f>
        <v/>
      </c>
      <c r="F52" s="12">
        <f>COUNTIFS('Registro de Riscos'!$E$5:$E$104,$D52,'Registro de Riscos'!$T$5:$T$104,F$13)</f>
        <v/>
      </c>
      <c r="G52" s="12">
        <f>COUNTIFS('Registro de Riscos'!$E$5:$E$104,$D52,'Registro de Riscos'!$T$5:$T$104,G$13)</f>
        <v/>
      </c>
      <c r="H52" s="12">
        <f>COUNTIFS('Registro de Riscos'!$E$5:$E$104,$D52,'Registro de Riscos'!$T$5:$T$104,H$13)</f>
        <v/>
      </c>
    </row>
    <row r="53" ht="22" customHeight="1">
      <c r="A53" s="19" t="n"/>
      <c r="B53" s="20">
        <f>SUMIF('Registro de Riscos'!$E$5:$E$104,A53,'Registro de Riscos'!$U$5:$U$104)</f>
        <v/>
      </c>
      <c r="D53" s="19" t="n"/>
      <c r="E53" s="15">
        <f>COUNTIFS('Registro de Riscos'!$E$5:$E$104,$D53,'Registro de Riscos'!$T$5:$T$104,E$13)</f>
        <v/>
      </c>
      <c r="F53" s="15">
        <f>COUNTIFS('Registro de Riscos'!$E$5:$E$104,$D53,'Registro de Riscos'!$T$5:$T$104,F$13)</f>
        <v/>
      </c>
      <c r="G53" s="15">
        <f>COUNTIFS('Registro de Riscos'!$E$5:$E$104,$D53,'Registro de Riscos'!$T$5:$T$104,G$13)</f>
        <v/>
      </c>
      <c r="H53" s="15">
        <f>COUNTIFS('Registro de Riscos'!$E$5:$E$104,$D53,'Registro de Riscos'!$T$5:$T$104,H$13)</f>
        <v/>
      </c>
    </row>
    <row r="54" ht="22" customHeight="1">
      <c r="A54" s="10" t="n"/>
      <c r="B54" s="18">
        <f>SUMIF('Registro de Riscos'!$E$5:$E$104,A54,'Registro de Riscos'!$U$5:$U$104)</f>
        <v/>
      </c>
      <c r="D54" s="10" t="n"/>
      <c r="E54" s="12">
        <f>COUNTIFS('Registro de Riscos'!$E$5:$E$104,$D54,'Registro de Riscos'!$T$5:$T$104,E$13)</f>
        <v/>
      </c>
      <c r="F54" s="12">
        <f>COUNTIFS('Registro de Riscos'!$E$5:$E$104,$D54,'Registro de Riscos'!$T$5:$T$104,F$13)</f>
        <v/>
      </c>
      <c r="G54" s="12">
        <f>COUNTIFS('Registro de Riscos'!$E$5:$E$104,$D54,'Registro de Riscos'!$T$5:$T$104,G$13)</f>
        <v/>
      </c>
      <c r="H54" s="12">
        <f>COUNTIFS('Registro de Riscos'!$E$5:$E$104,$D54,'Registro de Riscos'!$T$5:$T$104,H$13)</f>
        <v/>
      </c>
    </row>
    <row r="55" ht="22" customHeight="1">
      <c r="A55" s="19" t="n"/>
      <c r="B55" s="20">
        <f>SUMIF('Registro de Riscos'!$E$5:$E$104,A55,'Registro de Riscos'!$U$5:$U$104)</f>
        <v/>
      </c>
      <c r="D55" s="19" t="n"/>
      <c r="E55" s="15">
        <f>COUNTIFS('Registro de Riscos'!$E$5:$E$104,$D55,'Registro de Riscos'!$T$5:$T$104,E$13)</f>
        <v/>
      </c>
      <c r="F55" s="15">
        <f>COUNTIFS('Registro de Riscos'!$E$5:$E$104,$D55,'Registro de Riscos'!$T$5:$T$104,F$13)</f>
        <v/>
      </c>
      <c r="G55" s="15">
        <f>COUNTIFS('Registro de Riscos'!$E$5:$E$104,$D55,'Registro de Riscos'!$T$5:$T$104,G$13)</f>
        <v/>
      </c>
      <c r="H55" s="15">
        <f>COUNTIFS('Registro de Riscos'!$E$5:$E$104,$D55,'Registro de Riscos'!$T$5:$T$104,H$13)</f>
        <v/>
      </c>
    </row>
    <row r="56" ht="22" customHeight="1">
      <c r="A56" s="10" t="n"/>
      <c r="B56" s="18">
        <f>SUMIF('Registro de Riscos'!$E$5:$E$104,A56,'Registro de Riscos'!$U$5:$U$104)</f>
        <v/>
      </c>
      <c r="D56" s="10" t="n"/>
      <c r="E56" s="12">
        <f>COUNTIFS('Registro de Riscos'!$E$5:$E$104,$D56,'Registro de Riscos'!$T$5:$T$104,E$13)</f>
        <v/>
      </c>
      <c r="F56" s="12">
        <f>COUNTIFS('Registro de Riscos'!$E$5:$E$104,$D56,'Registro de Riscos'!$T$5:$T$104,F$13)</f>
        <v/>
      </c>
      <c r="G56" s="12">
        <f>COUNTIFS('Registro de Riscos'!$E$5:$E$104,$D56,'Registro de Riscos'!$T$5:$T$104,G$13)</f>
        <v/>
      </c>
      <c r="H56" s="12">
        <f>COUNTIFS('Registro de Riscos'!$E$5:$E$104,$D56,'Registro de Riscos'!$T$5:$T$104,H$13)</f>
        <v/>
      </c>
    </row>
    <row r="57" ht="22" customHeight="1">
      <c r="A57" s="19" t="n"/>
      <c r="B57" s="20">
        <f>SUMIF('Registro de Riscos'!$E$5:$E$104,A57,'Registro de Riscos'!$U$5:$U$104)</f>
        <v/>
      </c>
      <c r="D57" s="19" t="n"/>
      <c r="E57" s="15">
        <f>COUNTIFS('Registro de Riscos'!$E$5:$E$104,$D57,'Registro de Riscos'!$T$5:$T$104,E$13)</f>
        <v/>
      </c>
      <c r="F57" s="15">
        <f>COUNTIFS('Registro de Riscos'!$E$5:$E$104,$D57,'Registro de Riscos'!$T$5:$T$104,F$13)</f>
        <v/>
      </c>
      <c r="G57" s="15">
        <f>COUNTIFS('Registro de Riscos'!$E$5:$E$104,$D57,'Registro de Riscos'!$T$5:$T$104,G$13)</f>
        <v/>
      </c>
      <c r="H57" s="15">
        <f>COUNTIFS('Registro de Riscos'!$E$5:$E$104,$D57,'Registro de Riscos'!$T$5:$T$104,H$13)</f>
        <v/>
      </c>
    </row>
    <row r="58" ht="22" customHeight="1">
      <c r="A58" s="10" t="n"/>
      <c r="B58" s="18">
        <f>SUMIF('Registro de Riscos'!$E$5:$E$104,A58,'Registro de Riscos'!$U$5:$U$104)</f>
        <v/>
      </c>
      <c r="D58" s="10" t="n"/>
      <c r="E58" s="12">
        <f>COUNTIFS('Registro de Riscos'!$E$5:$E$104,$D58,'Registro de Riscos'!$T$5:$T$104,E$13)</f>
        <v/>
      </c>
      <c r="F58" s="12">
        <f>COUNTIFS('Registro de Riscos'!$E$5:$E$104,$D58,'Registro de Riscos'!$T$5:$T$104,F$13)</f>
        <v/>
      </c>
      <c r="G58" s="12">
        <f>COUNTIFS('Registro de Riscos'!$E$5:$E$104,$D58,'Registro de Riscos'!$T$5:$T$104,G$13)</f>
        <v/>
      </c>
      <c r="H58" s="12">
        <f>COUNTIFS('Registro de Riscos'!$E$5:$E$104,$D58,'Registro de Riscos'!$T$5:$T$104,H$13)</f>
        <v/>
      </c>
    </row>
    <row r="59" ht="22" customHeight="1">
      <c r="A59" s="19" t="n"/>
      <c r="B59" s="20">
        <f>SUMIF('Registro de Riscos'!$E$5:$E$104,A59,'Registro de Riscos'!$U$5:$U$104)</f>
        <v/>
      </c>
      <c r="D59" s="19" t="n"/>
      <c r="E59" s="15">
        <f>COUNTIFS('Registro de Riscos'!$E$5:$E$104,$D59,'Registro de Riscos'!$T$5:$T$104,E$13)</f>
        <v/>
      </c>
      <c r="F59" s="15">
        <f>COUNTIFS('Registro de Riscos'!$E$5:$E$104,$D59,'Registro de Riscos'!$T$5:$T$104,F$13)</f>
        <v/>
      </c>
      <c r="G59" s="15">
        <f>COUNTIFS('Registro de Riscos'!$E$5:$E$104,$D59,'Registro de Riscos'!$T$5:$T$104,G$13)</f>
        <v/>
      </c>
      <c r="H59" s="15">
        <f>COUNTIFS('Registro de Riscos'!$E$5:$E$104,$D59,'Registro de Riscos'!$T$5:$T$104,H$13)</f>
        <v/>
      </c>
    </row>
    <row r="60" ht="22" customHeight="1">
      <c r="A60" s="10" t="n"/>
      <c r="B60" s="18">
        <f>SUMIF('Registro de Riscos'!$E$5:$E$104,A60,'Registro de Riscos'!$U$5:$U$104)</f>
        <v/>
      </c>
      <c r="D60" s="10" t="n"/>
      <c r="E60" s="12">
        <f>COUNTIFS('Registro de Riscos'!$E$5:$E$104,$D60,'Registro de Riscos'!$T$5:$T$104,E$13)</f>
        <v/>
      </c>
      <c r="F60" s="12">
        <f>COUNTIFS('Registro de Riscos'!$E$5:$E$104,$D60,'Registro de Riscos'!$T$5:$T$104,F$13)</f>
        <v/>
      </c>
      <c r="G60" s="12">
        <f>COUNTIFS('Registro de Riscos'!$E$5:$E$104,$D60,'Registro de Riscos'!$T$5:$T$104,G$13)</f>
        <v/>
      </c>
      <c r="H60" s="12">
        <f>COUNTIFS('Registro de Riscos'!$E$5:$E$104,$D60,'Registro de Riscos'!$T$5:$T$104,H$13)</f>
        <v/>
      </c>
    </row>
    <row r="61" ht="22" customHeight="1">
      <c r="A61" s="19" t="n"/>
      <c r="B61" s="20">
        <f>SUMIF('Registro de Riscos'!$E$5:$E$104,A61,'Registro de Riscos'!$U$5:$U$104)</f>
        <v/>
      </c>
      <c r="D61" s="19" t="n"/>
      <c r="E61" s="15">
        <f>COUNTIFS('Registro de Riscos'!$E$5:$E$104,$D61,'Registro de Riscos'!$T$5:$T$104,E$13)</f>
        <v/>
      </c>
      <c r="F61" s="15">
        <f>COUNTIFS('Registro de Riscos'!$E$5:$E$104,$D61,'Registro de Riscos'!$T$5:$T$104,F$13)</f>
        <v/>
      </c>
      <c r="G61" s="15">
        <f>COUNTIFS('Registro de Riscos'!$E$5:$E$104,$D61,'Registro de Riscos'!$T$5:$T$104,G$13)</f>
        <v/>
      </c>
      <c r="H61" s="15">
        <f>COUNTIFS('Registro de Riscos'!$E$5:$E$104,$D61,'Registro de Riscos'!$T$5:$T$104,H$13)</f>
        <v/>
      </c>
    </row>
    <row r="62" ht="22" customHeight="1">
      <c r="A62" s="10" t="n"/>
      <c r="B62" s="18">
        <f>SUMIF('Registro de Riscos'!$E$5:$E$104,A62,'Registro de Riscos'!$U$5:$U$104)</f>
        <v/>
      </c>
      <c r="D62" s="10" t="n"/>
      <c r="E62" s="12">
        <f>COUNTIFS('Registro de Riscos'!$E$5:$E$104,$D62,'Registro de Riscos'!$T$5:$T$104,E$13)</f>
        <v/>
      </c>
      <c r="F62" s="12">
        <f>COUNTIFS('Registro de Riscos'!$E$5:$E$104,$D62,'Registro de Riscos'!$T$5:$T$104,F$13)</f>
        <v/>
      </c>
      <c r="G62" s="12">
        <f>COUNTIFS('Registro de Riscos'!$E$5:$E$104,$D62,'Registro de Riscos'!$T$5:$T$104,G$13)</f>
        <v/>
      </c>
      <c r="H62" s="12">
        <f>COUNTIFS('Registro de Riscos'!$E$5:$E$104,$D62,'Registro de Riscos'!$T$5:$T$104,H$13)</f>
        <v/>
      </c>
    </row>
    <row r="63" ht="22" customHeight="1">
      <c r="A63" s="19" t="n"/>
      <c r="B63" s="20">
        <f>SUMIF('Registro de Riscos'!$E$5:$E$104,A63,'Registro de Riscos'!$U$5:$U$104)</f>
        <v/>
      </c>
      <c r="D63" s="19" t="n"/>
      <c r="E63" s="15">
        <f>COUNTIFS('Registro de Riscos'!$E$5:$E$104,$D63,'Registro de Riscos'!$T$5:$T$104,E$13)</f>
        <v/>
      </c>
      <c r="F63" s="15">
        <f>COUNTIFS('Registro de Riscos'!$E$5:$E$104,$D63,'Registro de Riscos'!$T$5:$T$104,F$13)</f>
        <v/>
      </c>
      <c r="G63" s="15">
        <f>COUNTIFS('Registro de Riscos'!$E$5:$E$104,$D63,'Registro de Riscos'!$T$5:$T$104,G$13)</f>
        <v/>
      </c>
      <c r="H63" s="15">
        <f>COUNTIFS('Registro de Riscos'!$E$5:$E$104,$D63,'Registro de Riscos'!$T$5:$T$104,H$13)</f>
        <v/>
      </c>
    </row>
    <row r="64" ht="22" customHeight="1">
      <c r="A64" s="10" t="n"/>
      <c r="B64" s="18">
        <f>SUMIF('Registro de Riscos'!$E$5:$E$104,A64,'Registro de Riscos'!$U$5:$U$104)</f>
        <v/>
      </c>
      <c r="D64" s="10" t="n"/>
      <c r="E64" s="12">
        <f>COUNTIFS('Registro de Riscos'!$E$5:$E$104,$D64,'Registro de Riscos'!$T$5:$T$104,E$13)</f>
        <v/>
      </c>
      <c r="F64" s="12">
        <f>COUNTIFS('Registro de Riscos'!$E$5:$E$104,$D64,'Registro de Riscos'!$T$5:$T$104,F$13)</f>
        <v/>
      </c>
      <c r="G64" s="12">
        <f>COUNTIFS('Registro de Riscos'!$E$5:$E$104,$D64,'Registro de Riscos'!$T$5:$T$104,G$13)</f>
        <v/>
      </c>
      <c r="H64" s="12">
        <f>COUNTIFS('Registro de Riscos'!$E$5:$E$104,$D64,'Registro de Riscos'!$T$5:$T$104,H$13)</f>
        <v/>
      </c>
    </row>
    <row r="65" ht="22" customHeight="1">
      <c r="A65" s="19" t="n"/>
      <c r="B65" s="20">
        <f>SUMIF('Registro de Riscos'!$E$5:$E$104,A65,'Registro de Riscos'!$U$5:$U$104)</f>
        <v/>
      </c>
      <c r="D65" s="19" t="n"/>
      <c r="E65" s="15">
        <f>COUNTIFS('Registro de Riscos'!$E$5:$E$104,$D65,'Registro de Riscos'!$T$5:$T$104,E$13)</f>
        <v/>
      </c>
      <c r="F65" s="15">
        <f>COUNTIFS('Registro de Riscos'!$E$5:$E$104,$D65,'Registro de Riscos'!$T$5:$T$104,F$13)</f>
        <v/>
      </c>
      <c r="G65" s="15">
        <f>COUNTIFS('Registro de Riscos'!$E$5:$E$104,$D65,'Registro de Riscos'!$T$5:$T$104,G$13)</f>
        <v/>
      </c>
      <c r="H65" s="15">
        <f>COUNTIFS('Registro de Riscos'!$E$5:$E$104,$D65,'Registro de Riscos'!$T$5:$T$104,H$13)</f>
        <v/>
      </c>
    </row>
    <row r="66" ht="22" customHeight="1">
      <c r="A66" s="10" t="n"/>
      <c r="B66" s="18">
        <f>SUMIF('Registro de Riscos'!$E$5:$E$104,A66,'Registro de Riscos'!$U$5:$U$104)</f>
        <v/>
      </c>
      <c r="D66" s="10" t="n"/>
      <c r="E66" s="12">
        <f>COUNTIFS('Registro de Riscos'!$E$5:$E$104,$D66,'Registro de Riscos'!$T$5:$T$104,E$13)</f>
        <v/>
      </c>
      <c r="F66" s="12">
        <f>COUNTIFS('Registro de Riscos'!$E$5:$E$104,$D66,'Registro de Riscos'!$T$5:$T$104,F$13)</f>
        <v/>
      </c>
      <c r="G66" s="12">
        <f>COUNTIFS('Registro de Riscos'!$E$5:$E$104,$D66,'Registro de Riscos'!$T$5:$T$104,G$13)</f>
        <v/>
      </c>
      <c r="H66" s="12">
        <f>COUNTIFS('Registro de Riscos'!$E$5:$E$104,$D66,'Registro de Riscos'!$T$5:$T$104,H$13)</f>
        <v/>
      </c>
    </row>
    <row r="67" ht="22" customHeight="1">
      <c r="A67" s="19" t="n"/>
      <c r="B67" s="20">
        <f>SUMIF('Registro de Riscos'!$E$5:$E$104,A67,'Registro de Riscos'!$U$5:$U$104)</f>
        <v/>
      </c>
      <c r="D67" s="19" t="n"/>
      <c r="E67" s="15">
        <f>COUNTIFS('Registro de Riscos'!$E$5:$E$104,$D67,'Registro de Riscos'!$T$5:$T$104,E$13)</f>
        <v/>
      </c>
      <c r="F67" s="15">
        <f>COUNTIFS('Registro de Riscos'!$E$5:$E$104,$D67,'Registro de Riscos'!$T$5:$T$104,F$13)</f>
        <v/>
      </c>
      <c r="G67" s="15">
        <f>COUNTIFS('Registro de Riscos'!$E$5:$E$104,$D67,'Registro de Riscos'!$T$5:$T$104,G$13)</f>
        <v/>
      </c>
      <c r="H67" s="15">
        <f>COUNTIFS('Registro de Riscos'!$E$5:$E$104,$D67,'Registro de Riscos'!$T$5:$T$104,H$13)</f>
        <v/>
      </c>
    </row>
    <row r="68" ht="22" customHeight="1">
      <c r="A68" s="10" t="n"/>
      <c r="B68" s="18">
        <f>SUMIF('Registro de Riscos'!$E$5:$E$104,A68,'Registro de Riscos'!$U$5:$U$104)</f>
        <v/>
      </c>
      <c r="D68" s="10" t="n"/>
      <c r="E68" s="12">
        <f>COUNTIFS('Registro de Riscos'!$E$5:$E$104,$D68,'Registro de Riscos'!$T$5:$T$104,E$13)</f>
        <v/>
      </c>
      <c r="F68" s="12">
        <f>COUNTIFS('Registro de Riscos'!$E$5:$E$104,$D68,'Registro de Riscos'!$T$5:$T$104,F$13)</f>
        <v/>
      </c>
      <c r="G68" s="12">
        <f>COUNTIFS('Registro de Riscos'!$E$5:$E$104,$D68,'Registro de Riscos'!$T$5:$T$104,G$13)</f>
        <v/>
      </c>
      <c r="H68" s="12">
        <f>COUNTIFS('Registro de Riscos'!$E$5:$E$104,$D68,'Registro de Riscos'!$T$5:$T$104,H$13)</f>
        <v/>
      </c>
    </row>
    <row r="69" ht="22" customHeight="1">
      <c r="A69" s="19" t="n"/>
      <c r="B69" s="20">
        <f>SUMIF('Registro de Riscos'!$E$5:$E$104,A69,'Registro de Riscos'!$U$5:$U$104)</f>
        <v/>
      </c>
      <c r="D69" s="19" t="n"/>
      <c r="E69" s="15">
        <f>COUNTIFS('Registro de Riscos'!$E$5:$E$104,$D69,'Registro de Riscos'!$T$5:$T$104,E$13)</f>
        <v/>
      </c>
      <c r="F69" s="15">
        <f>COUNTIFS('Registro de Riscos'!$E$5:$E$104,$D69,'Registro de Riscos'!$T$5:$T$104,F$13)</f>
        <v/>
      </c>
      <c r="G69" s="15">
        <f>COUNTIFS('Registro de Riscos'!$E$5:$E$104,$D69,'Registro de Riscos'!$T$5:$T$104,G$13)</f>
        <v/>
      </c>
      <c r="H69" s="15">
        <f>COUNTIFS('Registro de Riscos'!$E$5:$E$104,$D69,'Registro de Riscos'!$T$5:$T$104,H$13)</f>
        <v/>
      </c>
    </row>
    <row r="70" ht="22" customHeight="1">
      <c r="A70" s="10" t="n"/>
      <c r="B70" s="18">
        <f>SUMIF('Registro de Riscos'!$E$5:$E$104,A70,'Registro de Riscos'!$U$5:$U$104)</f>
        <v/>
      </c>
      <c r="D70" s="10" t="n"/>
      <c r="E70" s="12">
        <f>COUNTIFS('Registro de Riscos'!$E$5:$E$104,$D70,'Registro de Riscos'!$T$5:$T$104,E$13)</f>
        <v/>
      </c>
      <c r="F70" s="12">
        <f>COUNTIFS('Registro de Riscos'!$E$5:$E$104,$D70,'Registro de Riscos'!$T$5:$T$104,F$13)</f>
        <v/>
      </c>
      <c r="G70" s="12">
        <f>COUNTIFS('Registro de Riscos'!$E$5:$E$104,$D70,'Registro de Riscos'!$T$5:$T$104,G$13)</f>
        <v/>
      </c>
      <c r="H70" s="12">
        <f>COUNTIFS('Registro de Riscos'!$E$5:$E$104,$D70,'Registro de Riscos'!$T$5:$T$104,H$13)</f>
        <v/>
      </c>
    </row>
    <row r="71" ht="22" customHeight="1">
      <c r="A71" s="19" t="n"/>
      <c r="B71" s="20">
        <f>SUMIF('Registro de Riscos'!$E$5:$E$104,A71,'Registro de Riscos'!$U$5:$U$104)</f>
        <v/>
      </c>
      <c r="D71" s="19" t="n"/>
      <c r="E71" s="15">
        <f>COUNTIFS('Registro de Riscos'!$E$5:$E$104,$D71,'Registro de Riscos'!$T$5:$T$104,E$13)</f>
        <v/>
      </c>
      <c r="F71" s="15">
        <f>COUNTIFS('Registro de Riscos'!$E$5:$E$104,$D71,'Registro de Riscos'!$T$5:$T$104,F$13)</f>
        <v/>
      </c>
      <c r="G71" s="15">
        <f>COUNTIFS('Registro de Riscos'!$E$5:$E$104,$D71,'Registro de Riscos'!$T$5:$T$104,G$13)</f>
        <v/>
      </c>
      <c r="H71" s="15">
        <f>COUNTIFS('Registro de Riscos'!$E$5:$E$104,$D71,'Registro de Riscos'!$T$5:$T$104,H$13)</f>
        <v/>
      </c>
    </row>
    <row r="72" ht="22" customHeight="1">
      <c r="A72" s="10" t="n"/>
      <c r="B72" s="18">
        <f>SUMIF('Registro de Riscos'!$E$5:$E$104,A72,'Registro de Riscos'!$U$5:$U$104)</f>
        <v/>
      </c>
      <c r="D72" s="10" t="n"/>
      <c r="E72" s="12">
        <f>COUNTIFS('Registro de Riscos'!$E$5:$E$104,$D72,'Registro de Riscos'!$T$5:$T$104,E$13)</f>
        <v/>
      </c>
      <c r="F72" s="12">
        <f>COUNTIFS('Registro de Riscos'!$E$5:$E$104,$D72,'Registro de Riscos'!$T$5:$T$104,F$13)</f>
        <v/>
      </c>
      <c r="G72" s="12">
        <f>COUNTIFS('Registro de Riscos'!$E$5:$E$104,$D72,'Registro de Riscos'!$T$5:$T$104,G$13)</f>
        <v/>
      </c>
      <c r="H72" s="12">
        <f>COUNTIFS('Registro de Riscos'!$E$5:$E$104,$D72,'Registro de Riscos'!$T$5:$T$104,H$13)</f>
        <v/>
      </c>
    </row>
    <row r="73" ht="22" customHeight="1">
      <c r="A73" s="19" t="n"/>
      <c r="B73" s="20">
        <f>SUMIF('Registro de Riscos'!$E$5:$E$104,A73,'Registro de Riscos'!$U$5:$U$104)</f>
        <v/>
      </c>
      <c r="D73" s="19" t="n"/>
      <c r="E73" s="15">
        <f>COUNTIFS('Registro de Riscos'!$E$5:$E$104,$D73,'Registro de Riscos'!$T$5:$T$104,E$13)</f>
        <v/>
      </c>
      <c r="F73" s="15">
        <f>COUNTIFS('Registro de Riscos'!$E$5:$E$104,$D73,'Registro de Riscos'!$T$5:$T$104,F$13)</f>
        <v/>
      </c>
      <c r="G73" s="15">
        <f>COUNTIFS('Registro de Riscos'!$E$5:$E$104,$D73,'Registro de Riscos'!$T$5:$T$104,G$13)</f>
        <v/>
      </c>
      <c r="H73" s="15">
        <f>COUNTIFS('Registro de Riscos'!$E$5:$E$104,$D73,'Registro de Riscos'!$T$5:$T$104,H$13)</f>
        <v/>
      </c>
    </row>
    <row r="74" ht="22" customHeight="1">
      <c r="A74" s="10" t="n"/>
      <c r="B74" s="18">
        <f>SUMIF('Registro de Riscos'!$E$5:$E$104,A74,'Registro de Riscos'!$U$5:$U$104)</f>
        <v/>
      </c>
      <c r="D74" s="10" t="n"/>
      <c r="E74" s="12">
        <f>COUNTIFS('Registro de Riscos'!$E$5:$E$104,$D74,'Registro de Riscos'!$T$5:$T$104,E$13)</f>
        <v/>
      </c>
      <c r="F74" s="12">
        <f>COUNTIFS('Registro de Riscos'!$E$5:$E$104,$D74,'Registro de Riscos'!$T$5:$T$104,F$13)</f>
        <v/>
      </c>
      <c r="G74" s="12">
        <f>COUNTIFS('Registro de Riscos'!$E$5:$E$104,$D74,'Registro de Riscos'!$T$5:$T$104,G$13)</f>
        <v/>
      </c>
      <c r="H74" s="12">
        <f>COUNTIFS('Registro de Riscos'!$E$5:$E$104,$D74,'Registro de Riscos'!$T$5:$T$104,H$13)</f>
        <v/>
      </c>
    </row>
    <row r="75" ht="22" customHeight="1">
      <c r="A75" s="19" t="n"/>
      <c r="B75" s="20">
        <f>SUMIF('Registro de Riscos'!$E$5:$E$104,A75,'Registro de Riscos'!$U$5:$U$104)</f>
        <v/>
      </c>
      <c r="D75" s="19" t="n"/>
      <c r="E75" s="15">
        <f>COUNTIFS('Registro de Riscos'!$E$5:$E$104,$D75,'Registro de Riscos'!$T$5:$T$104,E$13)</f>
        <v/>
      </c>
      <c r="F75" s="15">
        <f>COUNTIFS('Registro de Riscos'!$E$5:$E$104,$D75,'Registro de Riscos'!$T$5:$T$104,F$13)</f>
        <v/>
      </c>
      <c r="G75" s="15">
        <f>COUNTIFS('Registro de Riscos'!$E$5:$E$104,$D75,'Registro de Riscos'!$T$5:$T$104,G$13)</f>
        <v/>
      </c>
      <c r="H75" s="15">
        <f>COUNTIFS('Registro de Riscos'!$E$5:$E$104,$D75,'Registro de Riscos'!$T$5:$T$104,H$13)</f>
        <v/>
      </c>
    </row>
    <row r="76" ht="22" customHeight="1">
      <c r="A76" s="10" t="n"/>
      <c r="B76" s="18">
        <f>SUMIF('Registro de Riscos'!$E$5:$E$104,A76,'Registro de Riscos'!$U$5:$U$104)</f>
        <v/>
      </c>
      <c r="D76" s="10" t="n"/>
      <c r="E76" s="12">
        <f>COUNTIFS('Registro de Riscos'!$E$5:$E$104,$D76,'Registro de Riscos'!$T$5:$T$104,E$13)</f>
        <v/>
      </c>
      <c r="F76" s="12">
        <f>COUNTIFS('Registro de Riscos'!$E$5:$E$104,$D76,'Registro de Riscos'!$T$5:$T$104,F$13)</f>
        <v/>
      </c>
      <c r="G76" s="12">
        <f>COUNTIFS('Registro de Riscos'!$E$5:$E$104,$D76,'Registro de Riscos'!$T$5:$T$104,G$13)</f>
        <v/>
      </c>
      <c r="H76" s="12">
        <f>COUNTIFS('Registro de Riscos'!$E$5:$E$104,$D76,'Registro de Riscos'!$T$5:$T$104,H$13)</f>
        <v/>
      </c>
    </row>
    <row r="77" ht="22" customHeight="1">
      <c r="A77" s="19" t="n"/>
      <c r="B77" s="20">
        <f>SUMIF('Registro de Riscos'!$E$5:$E$104,A77,'Registro de Riscos'!$U$5:$U$104)</f>
        <v/>
      </c>
      <c r="D77" s="19" t="n"/>
      <c r="E77" s="15">
        <f>COUNTIFS('Registro de Riscos'!$E$5:$E$104,$D77,'Registro de Riscos'!$T$5:$T$104,E$13)</f>
        <v/>
      </c>
      <c r="F77" s="15">
        <f>COUNTIFS('Registro de Riscos'!$E$5:$E$104,$D77,'Registro de Riscos'!$T$5:$T$104,F$13)</f>
        <v/>
      </c>
      <c r="G77" s="15">
        <f>COUNTIFS('Registro de Riscos'!$E$5:$E$104,$D77,'Registro de Riscos'!$T$5:$T$104,G$13)</f>
        <v/>
      </c>
      <c r="H77" s="15">
        <f>COUNTIFS('Registro de Riscos'!$E$5:$E$104,$D77,'Registro de Riscos'!$T$5:$T$104,H$13)</f>
        <v/>
      </c>
    </row>
    <row r="78" ht="22" customHeight="1">
      <c r="A78" s="10" t="n"/>
      <c r="B78" s="18">
        <f>SUMIF('Registro de Riscos'!$E$5:$E$104,A78,'Registro de Riscos'!$U$5:$U$104)</f>
        <v/>
      </c>
      <c r="D78" s="10" t="n"/>
      <c r="E78" s="12">
        <f>COUNTIFS('Registro de Riscos'!$E$5:$E$104,$D78,'Registro de Riscos'!$T$5:$T$104,E$13)</f>
        <v/>
      </c>
      <c r="F78" s="12">
        <f>COUNTIFS('Registro de Riscos'!$E$5:$E$104,$D78,'Registro de Riscos'!$T$5:$T$104,F$13)</f>
        <v/>
      </c>
      <c r="G78" s="12">
        <f>COUNTIFS('Registro de Riscos'!$E$5:$E$104,$D78,'Registro de Riscos'!$T$5:$T$104,G$13)</f>
        <v/>
      </c>
      <c r="H78" s="12">
        <f>COUNTIFS('Registro de Riscos'!$E$5:$E$104,$D78,'Registro de Riscos'!$T$5:$T$104,H$13)</f>
        <v/>
      </c>
    </row>
    <row r="79" ht="22" customHeight="1">
      <c r="A79" s="19" t="n"/>
      <c r="B79" s="20">
        <f>SUMIF('Registro de Riscos'!$E$5:$E$104,A79,'Registro de Riscos'!$U$5:$U$104)</f>
        <v/>
      </c>
      <c r="D79" s="19" t="n"/>
      <c r="E79" s="15">
        <f>COUNTIFS('Registro de Riscos'!$E$5:$E$104,$D79,'Registro de Riscos'!$T$5:$T$104,E$13)</f>
        <v/>
      </c>
      <c r="F79" s="15">
        <f>COUNTIFS('Registro de Riscos'!$E$5:$E$104,$D79,'Registro de Riscos'!$T$5:$T$104,F$13)</f>
        <v/>
      </c>
      <c r="G79" s="15">
        <f>COUNTIFS('Registro de Riscos'!$E$5:$E$104,$D79,'Registro de Riscos'!$T$5:$T$104,G$13)</f>
        <v/>
      </c>
      <c r="H79" s="15">
        <f>COUNTIFS('Registro de Riscos'!$E$5:$E$104,$D79,'Registro de Riscos'!$T$5:$T$104,H$13)</f>
        <v/>
      </c>
    </row>
    <row r="80" ht="22" customHeight="1">
      <c r="A80" s="10" t="n"/>
      <c r="B80" s="18">
        <f>SUMIF('Registro de Riscos'!$E$5:$E$104,A80,'Registro de Riscos'!$U$5:$U$104)</f>
        <v/>
      </c>
      <c r="D80" s="10" t="n"/>
      <c r="E80" s="12">
        <f>COUNTIFS('Registro de Riscos'!$E$5:$E$104,$D80,'Registro de Riscos'!$T$5:$T$104,E$13)</f>
        <v/>
      </c>
      <c r="F80" s="12">
        <f>COUNTIFS('Registro de Riscos'!$E$5:$E$104,$D80,'Registro de Riscos'!$T$5:$T$104,F$13)</f>
        <v/>
      </c>
      <c r="G80" s="12">
        <f>COUNTIFS('Registro de Riscos'!$E$5:$E$104,$D80,'Registro de Riscos'!$T$5:$T$104,G$13)</f>
        <v/>
      </c>
      <c r="H80" s="12">
        <f>COUNTIFS('Registro de Riscos'!$E$5:$E$104,$D80,'Registro de Riscos'!$T$5:$T$104,H$13)</f>
        <v/>
      </c>
    </row>
    <row r="81" ht="22" customHeight="1">
      <c r="A81" s="19" t="n"/>
      <c r="B81" s="20">
        <f>SUMIF('Registro de Riscos'!$E$5:$E$104,A81,'Registro de Riscos'!$U$5:$U$104)</f>
        <v/>
      </c>
      <c r="D81" s="19" t="n"/>
      <c r="E81" s="15">
        <f>COUNTIFS('Registro de Riscos'!$E$5:$E$104,$D81,'Registro de Riscos'!$T$5:$T$104,E$13)</f>
        <v/>
      </c>
      <c r="F81" s="15">
        <f>COUNTIFS('Registro de Riscos'!$E$5:$E$104,$D81,'Registro de Riscos'!$T$5:$T$104,F$13)</f>
        <v/>
      </c>
      <c r="G81" s="15">
        <f>COUNTIFS('Registro de Riscos'!$E$5:$E$104,$D81,'Registro de Riscos'!$T$5:$T$104,G$13)</f>
        <v/>
      </c>
      <c r="H81" s="15">
        <f>COUNTIFS('Registro de Riscos'!$E$5:$E$104,$D81,'Registro de Riscos'!$T$5:$T$104,H$13)</f>
        <v/>
      </c>
    </row>
    <row r="82" ht="22" customHeight="1">
      <c r="A82" s="10" t="n"/>
      <c r="B82" s="18">
        <f>SUMIF('Registro de Riscos'!$E$5:$E$104,A82,'Registro de Riscos'!$U$5:$U$104)</f>
        <v/>
      </c>
      <c r="D82" s="10" t="n"/>
      <c r="E82" s="12">
        <f>COUNTIFS('Registro de Riscos'!$E$5:$E$104,$D82,'Registro de Riscos'!$T$5:$T$104,E$13)</f>
        <v/>
      </c>
      <c r="F82" s="12">
        <f>COUNTIFS('Registro de Riscos'!$E$5:$E$104,$D82,'Registro de Riscos'!$T$5:$T$104,F$13)</f>
        <v/>
      </c>
      <c r="G82" s="12">
        <f>COUNTIFS('Registro de Riscos'!$E$5:$E$104,$D82,'Registro de Riscos'!$T$5:$T$104,G$13)</f>
        <v/>
      </c>
      <c r="H82" s="12">
        <f>COUNTIFS('Registro de Riscos'!$E$5:$E$104,$D82,'Registro de Riscos'!$T$5:$T$104,H$13)</f>
        <v/>
      </c>
    </row>
    <row r="83" ht="22" customHeight="1">
      <c r="A83" s="19" t="n"/>
      <c r="B83" s="20">
        <f>SUMIF('Registro de Riscos'!$E$5:$E$104,A83,'Registro de Riscos'!$U$5:$U$104)</f>
        <v/>
      </c>
      <c r="D83" s="19" t="n"/>
      <c r="E83" s="15">
        <f>COUNTIFS('Registro de Riscos'!$E$5:$E$104,$D83,'Registro de Riscos'!$T$5:$T$104,E$13)</f>
        <v/>
      </c>
      <c r="F83" s="15">
        <f>COUNTIFS('Registro de Riscos'!$E$5:$E$104,$D83,'Registro de Riscos'!$T$5:$T$104,F$13)</f>
        <v/>
      </c>
      <c r="G83" s="15">
        <f>COUNTIFS('Registro de Riscos'!$E$5:$E$104,$D83,'Registro de Riscos'!$T$5:$T$104,G$13)</f>
        <v/>
      </c>
      <c r="H83" s="15">
        <f>COUNTIFS('Registro de Riscos'!$E$5:$E$104,$D83,'Registro de Riscos'!$T$5:$T$104,H$13)</f>
        <v/>
      </c>
    </row>
    <row r="84" ht="22" customHeight="1">
      <c r="A84" s="10" t="n"/>
      <c r="B84" s="18">
        <f>SUMIF('Registro de Riscos'!$E$5:$E$104,A84,'Registro de Riscos'!$U$5:$U$104)</f>
        <v/>
      </c>
      <c r="D84" s="10" t="n"/>
      <c r="E84" s="12">
        <f>COUNTIFS('Registro de Riscos'!$E$5:$E$104,$D84,'Registro de Riscos'!$T$5:$T$104,E$13)</f>
        <v/>
      </c>
      <c r="F84" s="12">
        <f>COUNTIFS('Registro de Riscos'!$E$5:$E$104,$D84,'Registro de Riscos'!$T$5:$T$104,F$13)</f>
        <v/>
      </c>
      <c r="G84" s="12">
        <f>COUNTIFS('Registro de Riscos'!$E$5:$E$104,$D84,'Registro de Riscos'!$T$5:$T$104,G$13)</f>
        <v/>
      </c>
      <c r="H84" s="12">
        <f>COUNTIFS('Registro de Riscos'!$E$5:$E$104,$D84,'Registro de Riscos'!$T$5:$T$104,H$13)</f>
        <v/>
      </c>
    </row>
    <row r="85" ht="22" customHeight="1">
      <c r="A85" s="19" t="n"/>
      <c r="B85" s="20">
        <f>SUMIF('Registro de Riscos'!$E$5:$E$104,A85,'Registro de Riscos'!$U$5:$U$104)</f>
        <v/>
      </c>
      <c r="D85" s="19" t="n"/>
      <c r="E85" s="15">
        <f>COUNTIFS('Registro de Riscos'!$E$5:$E$104,$D85,'Registro de Riscos'!$T$5:$T$104,E$13)</f>
        <v/>
      </c>
      <c r="F85" s="15">
        <f>COUNTIFS('Registro de Riscos'!$E$5:$E$104,$D85,'Registro de Riscos'!$T$5:$T$104,F$13)</f>
        <v/>
      </c>
      <c r="G85" s="15">
        <f>COUNTIFS('Registro de Riscos'!$E$5:$E$104,$D85,'Registro de Riscos'!$T$5:$T$104,G$13)</f>
        <v/>
      </c>
      <c r="H85" s="15">
        <f>COUNTIFS('Registro de Riscos'!$E$5:$E$104,$D85,'Registro de Riscos'!$T$5:$T$104,H$13)</f>
        <v/>
      </c>
    </row>
    <row r="86" ht="22" customHeight="1">
      <c r="A86" s="10" t="n"/>
      <c r="B86" s="18">
        <f>SUMIF('Registro de Riscos'!$E$5:$E$104,A86,'Registro de Riscos'!$U$5:$U$104)</f>
        <v/>
      </c>
      <c r="D86" s="10" t="n"/>
      <c r="E86" s="12">
        <f>COUNTIFS('Registro de Riscos'!$E$5:$E$104,$D86,'Registro de Riscos'!$T$5:$T$104,E$13)</f>
        <v/>
      </c>
      <c r="F86" s="12">
        <f>COUNTIFS('Registro de Riscos'!$E$5:$E$104,$D86,'Registro de Riscos'!$T$5:$T$104,F$13)</f>
        <v/>
      </c>
      <c r="G86" s="12">
        <f>COUNTIFS('Registro de Riscos'!$E$5:$E$104,$D86,'Registro de Riscos'!$T$5:$T$104,G$13)</f>
        <v/>
      </c>
      <c r="H86" s="12">
        <f>COUNTIFS('Registro de Riscos'!$E$5:$E$104,$D86,'Registro de Riscos'!$T$5:$T$104,H$13)</f>
        <v/>
      </c>
    </row>
    <row r="87" ht="22" customHeight="1">
      <c r="A87" s="19" t="n"/>
      <c r="B87" s="20">
        <f>SUMIF('Registro de Riscos'!$E$5:$E$104,A87,'Registro de Riscos'!$U$5:$U$104)</f>
        <v/>
      </c>
      <c r="D87" s="19" t="n"/>
      <c r="E87" s="15">
        <f>COUNTIFS('Registro de Riscos'!$E$5:$E$104,$D87,'Registro de Riscos'!$T$5:$T$104,E$13)</f>
        <v/>
      </c>
      <c r="F87" s="15">
        <f>COUNTIFS('Registro de Riscos'!$E$5:$E$104,$D87,'Registro de Riscos'!$T$5:$T$104,F$13)</f>
        <v/>
      </c>
      <c r="G87" s="15">
        <f>COUNTIFS('Registro de Riscos'!$E$5:$E$104,$D87,'Registro de Riscos'!$T$5:$T$104,G$13)</f>
        <v/>
      </c>
      <c r="H87" s="15">
        <f>COUNTIFS('Registro de Riscos'!$E$5:$E$104,$D87,'Registro de Riscos'!$T$5:$T$104,H$13)</f>
        <v/>
      </c>
    </row>
    <row r="88" ht="22" customHeight="1">
      <c r="A88" s="10" t="n"/>
      <c r="B88" s="18">
        <f>SUMIF('Registro de Riscos'!$E$5:$E$104,A88,'Registro de Riscos'!$U$5:$U$104)</f>
        <v/>
      </c>
      <c r="D88" s="10" t="n"/>
      <c r="E88" s="12">
        <f>COUNTIFS('Registro de Riscos'!$E$5:$E$104,$D88,'Registro de Riscos'!$T$5:$T$104,E$13)</f>
        <v/>
      </c>
      <c r="F88" s="12">
        <f>COUNTIFS('Registro de Riscos'!$E$5:$E$104,$D88,'Registro de Riscos'!$T$5:$T$104,F$13)</f>
        <v/>
      </c>
      <c r="G88" s="12">
        <f>COUNTIFS('Registro de Riscos'!$E$5:$E$104,$D88,'Registro de Riscos'!$T$5:$T$104,G$13)</f>
        <v/>
      </c>
      <c r="H88" s="12">
        <f>COUNTIFS('Registro de Riscos'!$E$5:$E$104,$D88,'Registro de Riscos'!$T$5:$T$104,H$13)</f>
        <v/>
      </c>
    </row>
    <row r="89" ht="22" customHeight="1">
      <c r="A89" s="19" t="n"/>
      <c r="B89" s="20">
        <f>SUMIF('Registro de Riscos'!$E$5:$E$104,A89,'Registro de Riscos'!$U$5:$U$104)</f>
        <v/>
      </c>
      <c r="D89" s="19" t="n"/>
      <c r="E89" s="15">
        <f>COUNTIFS('Registro de Riscos'!$E$5:$E$104,$D89,'Registro de Riscos'!$T$5:$T$104,E$13)</f>
        <v/>
      </c>
      <c r="F89" s="15">
        <f>COUNTIFS('Registro de Riscos'!$E$5:$E$104,$D89,'Registro de Riscos'!$T$5:$T$104,F$13)</f>
        <v/>
      </c>
      <c r="G89" s="15">
        <f>COUNTIFS('Registro de Riscos'!$E$5:$E$104,$D89,'Registro de Riscos'!$T$5:$T$104,G$13)</f>
        <v/>
      </c>
      <c r="H89" s="15">
        <f>COUNTIFS('Registro de Riscos'!$E$5:$E$104,$D89,'Registro de Riscos'!$T$5:$T$104,H$13)</f>
        <v/>
      </c>
    </row>
    <row r="90" ht="22" customHeight="1">
      <c r="A90" s="10" t="n"/>
      <c r="B90" s="18">
        <f>SUMIF('Registro de Riscos'!$E$5:$E$104,A90,'Registro de Riscos'!$U$5:$U$104)</f>
        <v/>
      </c>
      <c r="D90" s="10" t="n"/>
      <c r="E90" s="12">
        <f>COUNTIFS('Registro de Riscos'!$E$5:$E$104,$D90,'Registro de Riscos'!$T$5:$T$104,E$13)</f>
        <v/>
      </c>
      <c r="F90" s="12">
        <f>COUNTIFS('Registro de Riscos'!$E$5:$E$104,$D90,'Registro de Riscos'!$T$5:$T$104,F$13)</f>
        <v/>
      </c>
      <c r="G90" s="12">
        <f>COUNTIFS('Registro de Riscos'!$E$5:$E$104,$D90,'Registro de Riscos'!$T$5:$T$104,G$13)</f>
        <v/>
      </c>
      <c r="H90" s="12">
        <f>COUNTIFS('Registro de Riscos'!$E$5:$E$104,$D90,'Registro de Riscos'!$T$5:$T$104,H$13)</f>
        <v/>
      </c>
    </row>
    <row r="91" ht="22" customHeight="1">
      <c r="A91" s="19" t="n"/>
      <c r="B91" s="20">
        <f>SUMIF('Registro de Riscos'!$E$5:$E$104,A91,'Registro de Riscos'!$U$5:$U$104)</f>
        <v/>
      </c>
      <c r="D91" s="19" t="n"/>
      <c r="E91" s="15">
        <f>COUNTIFS('Registro de Riscos'!$E$5:$E$104,$D91,'Registro de Riscos'!$T$5:$T$104,E$13)</f>
        <v/>
      </c>
      <c r="F91" s="15">
        <f>COUNTIFS('Registro de Riscos'!$E$5:$E$104,$D91,'Registro de Riscos'!$T$5:$T$104,F$13)</f>
        <v/>
      </c>
      <c r="G91" s="15">
        <f>COUNTIFS('Registro de Riscos'!$E$5:$E$104,$D91,'Registro de Riscos'!$T$5:$T$104,G$13)</f>
        <v/>
      </c>
      <c r="H91" s="15">
        <f>COUNTIFS('Registro de Riscos'!$E$5:$E$104,$D91,'Registro de Riscos'!$T$5:$T$104,H$13)</f>
        <v/>
      </c>
    </row>
    <row r="92" ht="22" customHeight="1">
      <c r="A92" s="10" t="n"/>
      <c r="B92" s="18">
        <f>SUMIF('Registro de Riscos'!$E$5:$E$104,A92,'Registro de Riscos'!$U$5:$U$104)</f>
        <v/>
      </c>
      <c r="D92" s="10" t="n"/>
      <c r="E92" s="12">
        <f>COUNTIFS('Registro de Riscos'!$E$5:$E$104,$D92,'Registro de Riscos'!$T$5:$T$104,E$13)</f>
        <v/>
      </c>
      <c r="F92" s="12">
        <f>COUNTIFS('Registro de Riscos'!$E$5:$E$104,$D92,'Registro de Riscos'!$T$5:$T$104,F$13)</f>
        <v/>
      </c>
      <c r="G92" s="12">
        <f>COUNTIFS('Registro de Riscos'!$E$5:$E$104,$D92,'Registro de Riscos'!$T$5:$T$104,G$13)</f>
        <v/>
      </c>
      <c r="H92" s="12">
        <f>COUNTIFS('Registro de Riscos'!$E$5:$E$104,$D92,'Registro de Riscos'!$T$5:$T$104,H$13)</f>
        <v/>
      </c>
    </row>
    <row r="93" ht="22" customHeight="1">
      <c r="A93" s="19" t="n"/>
      <c r="B93" s="20">
        <f>SUMIF('Registro de Riscos'!$E$5:$E$104,A93,'Registro de Riscos'!$U$5:$U$104)</f>
        <v/>
      </c>
      <c r="D93" s="19" t="n"/>
      <c r="E93" s="15">
        <f>COUNTIFS('Registro de Riscos'!$E$5:$E$104,$D93,'Registro de Riscos'!$T$5:$T$104,E$13)</f>
        <v/>
      </c>
      <c r="F93" s="15">
        <f>COUNTIFS('Registro de Riscos'!$E$5:$E$104,$D93,'Registro de Riscos'!$T$5:$T$104,F$13)</f>
        <v/>
      </c>
      <c r="G93" s="15">
        <f>COUNTIFS('Registro de Riscos'!$E$5:$E$104,$D93,'Registro de Riscos'!$T$5:$T$104,G$13)</f>
        <v/>
      </c>
      <c r="H93" s="15">
        <f>COUNTIFS('Registro de Riscos'!$E$5:$E$104,$D93,'Registro de Riscos'!$T$5:$T$104,H$13)</f>
        <v/>
      </c>
    </row>
    <row r="94" ht="22" customHeight="1">
      <c r="A94" s="10" t="n"/>
      <c r="B94" s="18">
        <f>SUMIF('Registro de Riscos'!$E$5:$E$104,A94,'Registro de Riscos'!$U$5:$U$104)</f>
        <v/>
      </c>
      <c r="D94" s="10" t="n"/>
      <c r="E94" s="12">
        <f>COUNTIFS('Registro de Riscos'!$E$5:$E$104,$D94,'Registro de Riscos'!$T$5:$T$104,E$13)</f>
        <v/>
      </c>
      <c r="F94" s="12">
        <f>COUNTIFS('Registro de Riscos'!$E$5:$E$104,$D94,'Registro de Riscos'!$T$5:$T$104,F$13)</f>
        <v/>
      </c>
      <c r="G94" s="12">
        <f>COUNTIFS('Registro de Riscos'!$E$5:$E$104,$D94,'Registro de Riscos'!$T$5:$T$104,G$13)</f>
        <v/>
      </c>
      <c r="H94" s="12">
        <f>COUNTIFS('Registro de Riscos'!$E$5:$E$104,$D94,'Registro de Riscos'!$T$5:$T$104,H$13)</f>
        <v/>
      </c>
    </row>
    <row r="95" ht="22" customHeight="1">
      <c r="A95" s="19" t="n"/>
      <c r="B95" s="20">
        <f>SUMIF('Registro de Riscos'!$E$5:$E$104,A95,'Registro de Riscos'!$U$5:$U$104)</f>
        <v/>
      </c>
      <c r="D95" s="19" t="n"/>
      <c r="E95" s="15">
        <f>COUNTIFS('Registro de Riscos'!$E$5:$E$104,$D95,'Registro de Riscos'!$T$5:$T$104,E$13)</f>
        <v/>
      </c>
      <c r="F95" s="15">
        <f>COUNTIFS('Registro de Riscos'!$E$5:$E$104,$D95,'Registro de Riscos'!$T$5:$T$104,F$13)</f>
        <v/>
      </c>
      <c r="G95" s="15">
        <f>COUNTIFS('Registro de Riscos'!$E$5:$E$104,$D95,'Registro de Riscos'!$T$5:$T$104,G$13)</f>
        <v/>
      </c>
      <c r="H95" s="15">
        <f>COUNTIFS('Registro de Riscos'!$E$5:$E$104,$D95,'Registro de Riscos'!$T$5:$T$104,H$13)</f>
        <v/>
      </c>
    </row>
    <row r="96" ht="22" customHeight="1">
      <c r="A96" s="10" t="n"/>
      <c r="B96" s="18">
        <f>SUMIF('Registro de Riscos'!$E$5:$E$104,A96,'Registro de Riscos'!$U$5:$U$104)</f>
        <v/>
      </c>
      <c r="D96" s="10" t="n"/>
      <c r="E96" s="12">
        <f>COUNTIFS('Registro de Riscos'!$E$5:$E$104,$D96,'Registro de Riscos'!$T$5:$T$104,E$13)</f>
        <v/>
      </c>
      <c r="F96" s="12">
        <f>COUNTIFS('Registro de Riscos'!$E$5:$E$104,$D96,'Registro de Riscos'!$T$5:$T$104,F$13)</f>
        <v/>
      </c>
      <c r="G96" s="12">
        <f>COUNTIFS('Registro de Riscos'!$E$5:$E$104,$D96,'Registro de Riscos'!$T$5:$T$104,G$13)</f>
        <v/>
      </c>
      <c r="H96" s="12">
        <f>COUNTIFS('Registro de Riscos'!$E$5:$E$104,$D96,'Registro de Riscos'!$T$5:$T$104,H$13)</f>
        <v/>
      </c>
    </row>
    <row r="97" ht="22" customHeight="1">
      <c r="A97" s="19" t="n"/>
      <c r="B97" s="20">
        <f>SUMIF('Registro de Riscos'!$E$5:$E$104,A97,'Registro de Riscos'!$U$5:$U$104)</f>
        <v/>
      </c>
      <c r="D97" s="19" t="n"/>
      <c r="E97" s="15">
        <f>COUNTIFS('Registro de Riscos'!$E$5:$E$104,$D97,'Registro de Riscos'!$T$5:$T$104,E$13)</f>
        <v/>
      </c>
      <c r="F97" s="15">
        <f>COUNTIFS('Registro de Riscos'!$E$5:$E$104,$D97,'Registro de Riscos'!$T$5:$T$104,F$13)</f>
        <v/>
      </c>
      <c r="G97" s="15">
        <f>COUNTIFS('Registro de Riscos'!$E$5:$E$104,$D97,'Registro de Riscos'!$T$5:$T$104,G$13)</f>
        <v/>
      </c>
      <c r="H97" s="15">
        <f>COUNTIFS('Registro de Riscos'!$E$5:$E$104,$D97,'Registro de Riscos'!$T$5:$T$104,H$13)</f>
        <v/>
      </c>
    </row>
    <row r="98" ht="22" customHeight="1">
      <c r="A98" s="10" t="n"/>
      <c r="B98" s="18">
        <f>SUMIF('Registro de Riscos'!$E$5:$E$104,A98,'Registro de Riscos'!$U$5:$U$104)</f>
        <v/>
      </c>
      <c r="D98" s="10" t="n"/>
      <c r="E98" s="12">
        <f>COUNTIFS('Registro de Riscos'!$E$5:$E$104,$D98,'Registro de Riscos'!$T$5:$T$104,E$13)</f>
        <v/>
      </c>
      <c r="F98" s="12">
        <f>COUNTIFS('Registro de Riscos'!$E$5:$E$104,$D98,'Registro de Riscos'!$T$5:$T$104,F$13)</f>
        <v/>
      </c>
      <c r="G98" s="12">
        <f>COUNTIFS('Registro de Riscos'!$E$5:$E$104,$D98,'Registro de Riscos'!$T$5:$T$104,G$13)</f>
        <v/>
      </c>
      <c r="H98" s="12">
        <f>COUNTIFS('Registro de Riscos'!$E$5:$E$104,$D98,'Registro de Riscos'!$T$5:$T$104,H$13)</f>
        <v/>
      </c>
    </row>
    <row r="99" ht="22" customHeight="1">
      <c r="A99" s="19" t="n"/>
      <c r="B99" s="20">
        <f>SUMIF('Registro de Riscos'!$E$5:$E$104,A99,'Registro de Riscos'!$U$5:$U$104)</f>
        <v/>
      </c>
      <c r="D99" s="19" t="n"/>
      <c r="E99" s="15">
        <f>COUNTIFS('Registro de Riscos'!$E$5:$E$104,$D99,'Registro de Riscos'!$T$5:$T$104,E$13)</f>
        <v/>
      </c>
      <c r="F99" s="15">
        <f>COUNTIFS('Registro de Riscos'!$E$5:$E$104,$D99,'Registro de Riscos'!$T$5:$T$104,F$13)</f>
        <v/>
      </c>
      <c r="G99" s="15">
        <f>COUNTIFS('Registro de Riscos'!$E$5:$E$104,$D99,'Registro de Riscos'!$T$5:$T$104,G$13)</f>
        <v/>
      </c>
      <c r="H99" s="15">
        <f>COUNTIFS('Registro de Riscos'!$E$5:$E$104,$D99,'Registro de Riscos'!$T$5:$T$104,H$13)</f>
        <v/>
      </c>
    </row>
    <row r="100" ht="22" customHeight="1">
      <c r="A100" s="10" t="n"/>
      <c r="B100" s="18">
        <f>SUMIF('Registro de Riscos'!$E$5:$E$104,A100,'Registro de Riscos'!$U$5:$U$104)</f>
        <v/>
      </c>
      <c r="D100" s="10" t="n"/>
      <c r="E100" s="12">
        <f>COUNTIFS('Registro de Riscos'!$E$5:$E$104,$D100,'Registro de Riscos'!$T$5:$T$104,E$13)</f>
        <v/>
      </c>
      <c r="F100" s="12">
        <f>COUNTIFS('Registro de Riscos'!$E$5:$E$104,$D100,'Registro de Riscos'!$T$5:$T$104,F$13)</f>
        <v/>
      </c>
      <c r="G100" s="12">
        <f>COUNTIFS('Registro de Riscos'!$E$5:$E$104,$D100,'Registro de Riscos'!$T$5:$T$104,G$13)</f>
        <v/>
      </c>
      <c r="H100" s="12">
        <f>COUNTIFS('Registro de Riscos'!$E$5:$E$104,$D100,'Registro de Riscos'!$T$5:$T$104,H$13)</f>
        <v/>
      </c>
    </row>
    <row r="101" ht="22" customHeight="1">
      <c r="A101" s="19" t="n"/>
      <c r="B101" s="20">
        <f>SUMIF('Registro de Riscos'!$E$5:$E$104,A101,'Registro de Riscos'!$U$5:$U$104)</f>
        <v/>
      </c>
      <c r="D101" s="19" t="n"/>
      <c r="E101" s="15">
        <f>COUNTIFS('Registro de Riscos'!$E$5:$E$104,$D101,'Registro de Riscos'!$T$5:$T$104,E$13)</f>
        <v/>
      </c>
      <c r="F101" s="15">
        <f>COUNTIFS('Registro de Riscos'!$E$5:$E$104,$D101,'Registro de Riscos'!$T$5:$T$104,F$13)</f>
        <v/>
      </c>
      <c r="G101" s="15">
        <f>COUNTIFS('Registro de Riscos'!$E$5:$E$104,$D101,'Registro de Riscos'!$T$5:$T$104,G$13)</f>
        <v/>
      </c>
      <c r="H101" s="15">
        <f>COUNTIFS('Registro de Riscos'!$E$5:$E$104,$D101,'Registro de Riscos'!$T$5:$T$104,H$13)</f>
        <v/>
      </c>
    </row>
  </sheetData>
  <mergeCells count="1"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D4ED8"/>
    <outlinePr summaryBelow="1" summaryRight="1"/>
    <pageSetUpPr/>
  </sheetPr>
  <dimension ref="A1:H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95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" t="inlineStr">
        <is>
          <t>Instruções de Uso — Perigos e Riscos</t>
        </is>
      </c>
    </row>
    <row r="2"/>
    <row r="3">
      <c r="A3" s="3" t="inlineStr">
        <is>
          <t>Tema</t>
        </is>
      </c>
      <c r="B3" s="3" t="inlineStr">
        <is>
          <t>Orientação</t>
        </is>
      </c>
    </row>
    <row r="4" ht="46" customHeight="1">
      <c r="A4" s="21" t="inlineStr">
        <is>
          <t>Objetivo do controle</t>
        </is>
      </c>
      <c r="B4" s="22" t="inlineStr">
        <is>
          <t>Organizar a identificação, avaliação, tratamento e acompanhamento de perigos e riscos ocupacionais em ambientes como escritório, estoque, manutenção, loja, clínica, expedição e operação industrial.</t>
        </is>
      </c>
    </row>
    <row r="5" ht="46" customHeight="1">
      <c r="A5" s="23" t="inlineStr">
        <is>
          <t>Registro por linha</t>
        </is>
      </c>
      <c r="B5" s="24" t="inlineStr">
        <is>
          <t>Registre um perigo por linha. Descreva com clareza a atividade, o perigo identificado, a consequência possível, as pessoas expostas e as medidas já existentes.</t>
        </is>
      </c>
    </row>
    <row r="6" ht="46" customHeight="1">
      <c r="A6" s="21" t="inlineStr">
        <is>
          <t>Escala de frequência</t>
        </is>
      </c>
      <c r="B6" s="22" t="inlineStr">
        <is>
          <t>Use 1 para situação rara, 2 para pouco frequente, 3 para ocasional, 4 para frequente e 5 para muito frequente ou contínua.</t>
        </is>
      </c>
    </row>
    <row r="7" ht="46" customHeight="1">
      <c r="A7" s="23" t="inlineStr">
        <is>
          <t>Escala de severidade</t>
        </is>
      </c>
      <c r="B7" s="24" t="inlineStr">
        <is>
          <t>Use 1 para impacto leve, 2 para impacto pequeno, 3 para impacto moderado, 4 para impacto grave e 5 para impacto muito grave.</t>
        </is>
      </c>
    </row>
    <row r="8" ht="46" customHeight="1">
      <c r="A8" s="21" t="inlineStr">
        <is>
          <t>Escala de probabilidade</t>
        </is>
      </c>
      <c r="B8" s="22" t="inlineStr">
        <is>
          <t>Use 1 para improvável, 2 para pouco provável, 3 para possível, 4 para provável e 5 para muito provável.</t>
        </is>
      </c>
    </row>
    <row r="9" ht="46" customHeight="1">
      <c r="A9" s="23" t="inlineStr">
        <is>
          <t>Classificação do risco</t>
        </is>
      </c>
      <c r="B9" s="24" t="inlineStr">
        <is>
          <t>A pontuação é calculada pela multiplicação de frequência, severidade e probabilidade. Baixo: abaixo de 10. Moderado: de 10 a 24. Alto: de 25 a 49. Crítico: 50 ou mais.</t>
        </is>
      </c>
    </row>
    <row r="10" ht="46" customHeight="1">
      <c r="A10" s="21" t="inlineStr">
        <is>
          <t>Prazos e responsáveis</t>
        </is>
      </c>
      <c r="B10" s="22" t="inlineStr">
        <is>
          <t>Atualize responsável, prazo da ação, status, custo estimado e data de conclusão sempre que houver avanço. O prazo padrão em dias é consultado automaticamente no Dashboard e pode ser ajustado na tabela de referência.</t>
        </is>
      </c>
    </row>
    <row r="11" ht="46" customHeight="1">
      <c r="A11" s="23" t="inlineStr">
        <is>
          <t>Dias em atraso</t>
        </is>
      </c>
      <c r="B11" s="24" t="inlineStr">
        <is>
          <t>O campo Dias em atraso é calculado para ações não concluídas cujo prazo esteja vencido. Ações concluídas não geram atraso na tabela.</t>
        </is>
      </c>
    </row>
    <row r="12" ht="46" customHeight="1">
      <c r="A12" s="21" t="inlineStr">
        <is>
          <t>Fórmulas automáticas</t>
        </is>
      </c>
      <c r="B12" s="22" t="inlineStr">
        <is>
          <t>Pontuação, classificação, prazo padrão, dias em atraso e percentual de conclusão são calculados automaticamente. Não apague as fórmulas das células em azul claro.</t>
        </is>
      </c>
    </row>
    <row r="13" ht="46" customHeight="1">
      <c r="A13" s="23" t="inlineStr">
        <is>
          <t>Validação técnica</t>
        </is>
      </c>
      <c r="B13" s="24" t="inlineStr">
        <is>
          <t>Este workbook apoia inspeções e planos de ação relacionados às NRs, mas não substitui a avaliação técnica de SESMT, CIPA, técnico de segurança, engenheiro de segurança ou outro profissional habilitado, quando aplicável.</t>
        </is>
      </c>
    </row>
    <row r="14"/>
    <row r="15"/>
    <row r="16">
      <c r="A16" s="3" t="inlineStr">
        <is>
          <t>Legenda de cores</t>
        </is>
      </c>
      <c r="B16" s="3" t="inlineStr">
        <is>
          <t>Significado</t>
        </is>
      </c>
    </row>
    <row r="17" ht="28" customHeight="1">
      <c r="A17" s="25" t="inlineStr">
        <is>
          <t>Amarelo claro</t>
        </is>
      </c>
      <c r="B17" s="19" t="inlineStr">
        <is>
          <t>Campo editável pelo responsável pelo controle.</t>
        </is>
      </c>
    </row>
    <row r="18" ht="28" customHeight="1">
      <c r="A18" s="26" t="inlineStr">
        <is>
          <t>Azul claro</t>
        </is>
      </c>
      <c r="B18" s="19" t="inlineStr">
        <is>
          <t>Campo calculado automaticamente por fórmula.</t>
        </is>
      </c>
    </row>
    <row r="19" ht="28" customHeight="1">
      <c r="A19" s="27" t="inlineStr">
        <is>
          <t>Verde</t>
        </is>
      </c>
      <c r="B19" s="19" t="inlineStr">
        <is>
          <t>Risco baixo ou condição positiva.</t>
        </is>
      </c>
    </row>
    <row r="20" ht="28" customHeight="1">
      <c r="A20" s="28" t="inlineStr">
        <is>
          <t>Amarelo</t>
        </is>
      </c>
      <c r="B20" s="19" t="inlineStr">
        <is>
          <t>Risco moderado ou ponto de atenção.</t>
        </is>
      </c>
    </row>
    <row r="21" ht="28" customHeight="1">
      <c r="A21" s="29" t="inlineStr">
        <is>
          <t>Vermelho</t>
        </is>
      </c>
      <c r="B21" s="19" t="inlineStr">
        <is>
          <t>Risco crítico, risco alto ou prazo vencido.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2026-08-27T23:54:42Z</dcterms:created>
  <dcterms:modified xmlns:dcterms="http://purl.org/dc/terms/" xmlns:xsi="http://www.w3.org/2001/XMLSchema-instance" xsi:type="dcterms:W3CDTF">2026-08-27T23:54:42Z</dcterms:modified>
</cp:coreProperties>
</file>