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tos" sheetId="1" state="visible" r:id="rId1"/>
    <sheet xmlns:r="http://schemas.openxmlformats.org/officeDocument/2006/relationships" name="Venda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'Produtos'!$A$1:$O$101</definedName>
    <definedName name="_xlnm._FilterDatabase" localSheetId="1" hidden="1">'Vendas'!$A$1:$Q$101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&quot;R$&quot; #.##0,00"/>
    <numFmt numFmtId="165" formatCode="dd/mm/yyyy"/>
    <numFmt numFmtId="166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1F2937"/>
      <sz val="13"/>
    </font>
    <font>
      <name val="Aptos"/>
      <b val="1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1D4ED8"/>
      </patternFill>
    </fill>
    <fill>
      <patternFill patternType="solid">
        <fgColor rgb="0014B8A6"/>
      </patternFill>
    </fill>
    <fill>
      <patternFill patternType="solid">
        <fgColor rgb="0010B98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center" vertical="center"/>
    </xf>
    <xf numFmtId="0" fontId="3" fillId="6" borderId="0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1" fillId="8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5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ont>
        <name val="Aptos"/>
        <b val="1"/>
        <color rgb="0016A34A"/>
        <sz val="10"/>
      </font>
      <fill>
        <patternFill patternType="solid">
          <fgColor rgb="00F0FD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 Líquida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'Dashboard'!C10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'Dashboard'!$A$11:$A$19</f>
            </numRef>
          </cat>
          <val>
            <numRef>
              <f>'Dashboard'!$C$11:$C$19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Receita Líquida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Vendas por Forma de Pagamento</a:t>
            </a:r>
          </a:p>
        </rich>
      </tx>
    </title>
    <plotArea>
      <pieChart>
        <varyColors val="1"/>
        <ser>
          <idx val="0"/>
          <order val="0"/>
          <tx>
            <strRef>
              <f>'Dashboard'!H10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'Dashboard'!$G$11:$G$15</f>
            </numRef>
          </cat>
          <val>
            <numRef>
              <f>'Dashboard'!$H$11:$H$15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Estoque Atual por Produto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'Produtos'!M1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'Produtos'!$B$2:$B$101</f>
            </numRef>
          </cat>
          <val>
            <numRef>
              <f>'Produtos'!$M$2:$M$101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Unidades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Produtos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da Receita Líquida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'Dashboard'!H21</f>
            </strRef>
          </tx>
          <spPr>
            <a:ln xmlns:a="http://schemas.openxmlformats.org/drawingml/2006/main">
              <a:solidFill>
                <a:srgbClr val="1D4ED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'Dashboard'!$G$22:$G$121</f>
            </numRef>
          </cat>
          <val>
            <numRef>
              <f>'Dashboard'!$H$22:$H$121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Receita Líquida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33</row>
      <rowOff>0</rowOff>
    </from>
    <ext cx="5760000" cy="43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33</row>
      <rowOff>0</rowOff>
    </from>
    <ext cx="5760000" cy="43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6" customWidth="1" min="3" max="3"/>
    <col width="11" customWidth="1" min="4" max="4"/>
    <col width="16" customWidth="1" min="5" max="5"/>
    <col width="16" customWidth="1" min="6" max="6"/>
    <col width="29" customWidth="1" min="7" max="7"/>
    <col width="15" customWidth="1" min="8" max="8"/>
    <col width="15" customWidth="1" min="9" max="9"/>
    <col width="15" customWidth="1" min="10" max="10"/>
    <col width="15" customWidth="1" min="11" max="11"/>
    <col width="17" customWidth="1" min="12" max="12"/>
    <col width="15" customWidth="1" min="13" max="13"/>
    <col width="18" customWidth="1" min="14" max="14"/>
    <col width="18" customWidth="1" min="15" max="15"/>
  </cols>
  <sheetData>
    <row r="1" ht="30" customHeight="1">
      <c r="A1" s="1" t="inlineStr">
        <is>
          <t>Código do Produto</t>
        </is>
      </c>
      <c r="B1" s="1" t="inlineStr">
        <is>
          <t>Produto</t>
        </is>
      </c>
      <c r="C1" s="1" t="inlineStr">
        <is>
          <t>Categoria</t>
        </is>
      </c>
      <c r="D1" s="1" t="inlineStr">
        <is>
          <t>Tamanho</t>
        </is>
      </c>
      <c r="E1" s="1" t="inlineStr">
        <is>
          <t>Cor</t>
        </is>
      </c>
      <c r="F1" s="1" t="inlineStr">
        <is>
          <t>Marca</t>
        </is>
      </c>
      <c r="G1" s="1" t="inlineStr">
        <is>
          <t>Fornecedor</t>
        </is>
      </c>
      <c r="H1" s="1" t="inlineStr">
        <is>
          <t>Custo Unitário</t>
        </is>
      </c>
      <c r="I1" s="1" t="inlineStr">
        <is>
          <t>Preço de Venda</t>
        </is>
      </c>
      <c r="J1" s="1" t="inlineStr">
        <is>
          <t>Estoque Inicial</t>
        </is>
      </c>
      <c r="K1" s="1" t="inlineStr">
        <is>
          <t>Estoque Mínimo</t>
        </is>
      </c>
      <c r="L1" s="1" t="inlineStr">
        <is>
          <t>Unidades Vendidas</t>
        </is>
      </c>
      <c r="M1" s="1" t="inlineStr">
        <is>
          <t>Estoque Atual</t>
        </is>
      </c>
      <c r="N1" s="1" t="inlineStr">
        <is>
          <t>Valor em Estoque</t>
        </is>
      </c>
      <c r="O1" s="1" t="inlineStr">
        <is>
          <t>Status do Estoque</t>
        </is>
      </c>
    </row>
    <row r="2">
      <c r="A2" s="2" t="inlineStr">
        <is>
          <t>PRD-001</t>
        </is>
      </c>
      <c r="B2" s="3" t="inlineStr">
        <is>
          <t>Camiseta Básica Feminina</t>
        </is>
      </c>
      <c r="C2" s="2" t="inlineStr">
        <is>
          <t>Camisetas</t>
        </is>
      </c>
      <c r="D2" s="2" t="inlineStr">
        <is>
          <t>M</t>
        </is>
      </c>
      <c r="E2" s="3" t="inlineStr">
        <is>
          <t>Preta</t>
        </is>
      </c>
      <c r="F2" s="3" t="inlineStr">
        <is>
          <t>Essencial</t>
        </is>
      </c>
      <c r="G2" s="3" t="inlineStr">
        <is>
          <t>Moda Paulista — São Paulo</t>
        </is>
      </c>
      <c r="H2" s="4" t="n">
        <v>29.9</v>
      </c>
      <c r="I2" s="4" t="n">
        <v>69.90000000000001</v>
      </c>
      <c r="J2" s="2" t="n">
        <v>30</v>
      </c>
      <c r="K2" s="2" t="n">
        <v>10</v>
      </c>
      <c r="L2" s="5">
        <f>IF(A2="","",SUMIF('Vendas'!$D:$D,A2,'Vendas'!$G:$G))</f>
        <v/>
      </c>
      <c r="M2" s="5">
        <f>IF(A2="","",J2-L2)</f>
        <v/>
      </c>
      <c r="N2" s="6">
        <f>IF(A2="","",M2*H2)</f>
        <v/>
      </c>
      <c r="O2" s="5">
        <f>IF(A2="","",IF(M2&lt;=K2,"Repor","Normal"))</f>
        <v/>
      </c>
    </row>
    <row r="3">
      <c r="A3" s="2" t="inlineStr">
        <is>
          <t>PRD-002</t>
        </is>
      </c>
      <c r="B3" s="3" t="inlineStr">
        <is>
          <t>Calça Jeans Skinny</t>
        </is>
      </c>
      <c r="C3" s="2" t="inlineStr">
        <is>
          <t>Calças</t>
        </is>
      </c>
      <c r="D3" s="2" t="inlineStr">
        <is>
          <t>40</t>
        </is>
      </c>
      <c r="E3" s="3" t="inlineStr">
        <is>
          <t>Azul</t>
        </is>
      </c>
      <c r="F3" s="3" t="inlineStr">
        <is>
          <t>Denim</t>
        </is>
      </c>
      <c r="G3" s="3" t="inlineStr">
        <is>
          <t>Jeans BH — Belo Horizonte</t>
        </is>
      </c>
      <c r="H3" s="4" t="n">
        <v>74.5</v>
      </c>
      <c r="I3" s="4" t="n">
        <v>159.9</v>
      </c>
      <c r="J3" s="2" t="n">
        <v>8</v>
      </c>
      <c r="K3" s="2" t="n">
        <v>7</v>
      </c>
      <c r="L3" s="7">
        <f>IF(A3="","",SUMIF('Vendas'!$D:$D,A3,'Vendas'!$G:$G))</f>
        <v/>
      </c>
      <c r="M3" s="7">
        <f>IF(A3="","",J3-L3)</f>
        <v/>
      </c>
      <c r="N3" s="8">
        <f>IF(A3="","",M3*H3)</f>
        <v/>
      </c>
      <c r="O3" s="7">
        <f>IF(A3="","",IF(M3&lt;=K3,"Repor","Normal"))</f>
        <v/>
      </c>
    </row>
    <row r="4">
      <c r="A4" s="2" t="inlineStr">
        <is>
          <t>PRD-003</t>
        </is>
      </c>
      <c r="B4" s="3" t="inlineStr">
        <is>
          <t>Vestido Midi Floral</t>
        </is>
      </c>
      <c r="C4" s="2" t="inlineStr">
        <is>
          <t>Vestidos</t>
        </is>
      </c>
      <c r="D4" s="2" t="inlineStr">
        <is>
          <t>G</t>
        </is>
      </c>
      <c r="E4" s="3" t="inlineStr">
        <is>
          <t>Estampada</t>
        </is>
      </c>
      <c r="F4" s="3" t="inlineStr">
        <is>
          <t>Flor &amp; Cor</t>
        </is>
      </c>
      <c r="G4" s="3" t="inlineStr">
        <is>
          <t>Ateliê Curitiba — Curitiba</t>
        </is>
      </c>
      <c r="H4" s="4" t="n">
        <v>89.90000000000001</v>
      </c>
      <c r="I4" s="4" t="n">
        <v>199.9</v>
      </c>
      <c r="J4" s="2" t="n">
        <v>18</v>
      </c>
      <c r="K4" s="2" t="n">
        <v>6</v>
      </c>
      <c r="L4" s="5">
        <f>IF(A4="","",SUMIF('Vendas'!$D:$D,A4,'Vendas'!$G:$G))</f>
        <v/>
      </c>
      <c r="M4" s="5">
        <f>IF(A4="","",J4-L4)</f>
        <v/>
      </c>
      <c r="N4" s="6">
        <f>IF(A4="","",M4*H4)</f>
        <v/>
      </c>
      <c r="O4" s="5">
        <f>IF(A4="","",IF(M4&lt;=K4,"Repor","Normal"))</f>
        <v/>
      </c>
    </row>
    <row r="5">
      <c r="A5" s="2" t="inlineStr">
        <is>
          <t>PRD-004</t>
        </is>
      </c>
      <c r="B5" s="3" t="inlineStr">
        <is>
          <t>Jaqueta Jeans</t>
        </is>
      </c>
      <c r="C5" s="2" t="inlineStr">
        <is>
          <t>Jaquetas</t>
        </is>
      </c>
      <c r="D5" s="2" t="inlineStr">
        <is>
          <t>M</t>
        </is>
      </c>
      <c r="E5" s="3" t="inlineStr">
        <is>
          <t>Azul-claro</t>
        </is>
      </c>
      <c r="F5" s="3" t="inlineStr">
        <is>
          <t>Denim</t>
        </is>
      </c>
      <c r="G5" s="3" t="inlineStr">
        <is>
          <t>Jeans BH — Belo Horizonte</t>
        </is>
      </c>
      <c r="H5" s="4" t="n">
        <v>109.9</v>
      </c>
      <c r="I5" s="4" t="n">
        <v>249.9</v>
      </c>
      <c r="J5" s="2" t="n">
        <v>14</v>
      </c>
      <c r="K5" s="2" t="n">
        <v>5</v>
      </c>
      <c r="L5" s="7">
        <f>IF(A5="","",SUMIF('Vendas'!$D:$D,A5,'Vendas'!$G:$G))</f>
        <v/>
      </c>
      <c r="M5" s="7">
        <f>IF(A5="","",J5-L5)</f>
        <v/>
      </c>
      <c r="N5" s="8">
        <f>IF(A5="","",M5*H5)</f>
        <v/>
      </c>
      <c r="O5" s="7">
        <f>IF(A5="","",IF(M5&lt;=K5,"Repor","Normal"))</f>
        <v/>
      </c>
    </row>
    <row r="6">
      <c r="A6" s="2" t="inlineStr">
        <is>
          <t>PRD-005</t>
        </is>
      </c>
      <c r="B6" s="3" t="inlineStr">
        <is>
          <t>Camisa Social Masculina</t>
        </is>
      </c>
      <c r="C6" s="2" t="inlineStr">
        <is>
          <t>Camisas</t>
        </is>
      </c>
      <c r="D6" s="2" t="inlineStr">
        <is>
          <t>G</t>
        </is>
      </c>
      <c r="E6" s="3" t="inlineStr">
        <is>
          <t>Branco</t>
        </is>
      </c>
      <c r="F6" s="3" t="inlineStr">
        <is>
          <t>Alfaiataria</t>
        </is>
      </c>
      <c r="G6" s="3" t="inlineStr">
        <is>
          <t>Estilo Carioca — Rio de Janeiro</t>
        </is>
      </c>
      <c r="H6" s="4" t="n">
        <v>64.90000000000001</v>
      </c>
      <c r="I6" s="4" t="n">
        <v>149.9</v>
      </c>
      <c r="J6" s="2" t="n">
        <v>20</v>
      </c>
      <c r="K6" s="2" t="n">
        <v>7</v>
      </c>
      <c r="L6" s="5">
        <f>IF(A6="","",SUMIF('Vendas'!$D:$D,A6,'Vendas'!$G:$G))</f>
        <v/>
      </c>
      <c r="M6" s="5">
        <f>IF(A6="","",J6-L6)</f>
        <v/>
      </c>
      <c r="N6" s="6">
        <f>IF(A6="","",M6*H6)</f>
        <v/>
      </c>
      <c r="O6" s="5">
        <f>IF(A6="","",IF(M6&lt;=K6,"Repor","Normal"))</f>
        <v/>
      </c>
    </row>
    <row r="7">
      <c r="A7" s="2" t="inlineStr">
        <is>
          <t>PRD-006</t>
        </is>
      </c>
      <c r="B7" s="3" t="inlineStr">
        <is>
          <t>Shorts Sarja</t>
        </is>
      </c>
      <c r="C7" s="2" t="inlineStr">
        <is>
          <t>Shorts</t>
        </is>
      </c>
      <c r="D7" s="2" t="inlineStr">
        <is>
          <t>42</t>
        </is>
      </c>
      <c r="E7" s="3" t="inlineStr">
        <is>
          <t>Bege</t>
        </is>
      </c>
      <c r="F7" s="3" t="inlineStr">
        <is>
          <t>Casual</t>
        </is>
      </c>
      <c r="G7" s="3" t="inlineStr">
        <is>
          <t>Moda Fortaleza — Fortaleza</t>
        </is>
      </c>
      <c r="H7" s="4" t="n">
        <v>49.9</v>
      </c>
      <c r="I7" s="4" t="n">
        <v>109.9</v>
      </c>
      <c r="J7" s="2" t="n">
        <v>10</v>
      </c>
      <c r="K7" s="2" t="n">
        <v>9</v>
      </c>
      <c r="L7" s="7">
        <f>IF(A7="","",SUMIF('Vendas'!$D:$D,A7,'Vendas'!$G:$G))</f>
        <v/>
      </c>
      <c r="M7" s="7">
        <f>IF(A7="","",J7-L7)</f>
        <v/>
      </c>
      <c r="N7" s="8">
        <f>IF(A7="","",M7*H7)</f>
        <v/>
      </c>
      <c r="O7" s="7">
        <f>IF(A7="","",IF(M7&lt;=K7,"Repor","Normal"))</f>
        <v/>
      </c>
    </row>
    <row r="8">
      <c r="A8" s="2" t="inlineStr">
        <is>
          <t>PRD-007</t>
        </is>
      </c>
      <c r="B8" s="3" t="inlineStr">
        <is>
          <t>Blusa de Tricô</t>
        </is>
      </c>
      <c r="C8" s="2" t="inlineStr">
        <is>
          <t>Blusas</t>
        </is>
      </c>
      <c r="D8" s="2" t="inlineStr">
        <is>
          <t>P</t>
        </is>
      </c>
      <c r="E8" s="3" t="inlineStr">
        <is>
          <t>Vinho</t>
        </is>
      </c>
      <c r="F8" s="3" t="inlineStr">
        <is>
          <t>Trama</t>
        </is>
      </c>
      <c r="G8" s="3" t="inlineStr">
        <is>
          <t>Fios do Sul — Curitiba</t>
        </is>
      </c>
      <c r="H8" s="4" t="n">
        <v>59.9</v>
      </c>
      <c r="I8" s="4" t="n">
        <v>139.9</v>
      </c>
      <c r="J8" s="2" t="n">
        <v>16</v>
      </c>
      <c r="K8" s="2" t="n">
        <v>5</v>
      </c>
      <c r="L8" s="5">
        <f>IF(A8="","",SUMIF('Vendas'!$D:$D,A8,'Vendas'!$G:$G))</f>
        <v/>
      </c>
      <c r="M8" s="5">
        <f>IF(A8="","",J8-L8)</f>
        <v/>
      </c>
      <c r="N8" s="6">
        <f>IF(A8="","",M8*H8)</f>
        <v/>
      </c>
      <c r="O8" s="5">
        <f>IF(A8="","",IF(M8&lt;=K8,"Repor","Normal"))</f>
        <v/>
      </c>
    </row>
    <row r="9">
      <c r="A9" s="2" t="inlineStr">
        <is>
          <t>PRD-008</t>
        </is>
      </c>
      <c r="B9" s="3" t="inlineStr">
        <is>
          <t>Saia Midi Plissada</t>
        </is>
      </c>
      <c r="C9" s="2" t="inlineStr">
        <is>
          <t>Saias</t>
        </is>
      </c>
      <c r="D9" s="2" t="inlineStr">
        <is>
          <t>M</t>
        </is>
      </c>
      <c r="E9" s="3" t="inlineStr">
        <is>
          <t>Preta</t>
        </is>
      </c>
      <c r="F9" s="3" t="inlineStr">
        <is>
          <t>Elegance</t>
        </is>
      </c>
      <c r="G9" s="3" t="inlineStr">
        <is>
          <t>Moda Paulista — São Paulo</t>
        </is>
      </c>
      <c r="H9" s="4" t="n">
        <v>69.90000000000001</v>
      </c>
      <c r="I9" s="4" t="n">
        <v>159.9</v>
      </c>
      <c r="J9" s="2" t="n">
        <v>13</v>
      </c>
      <c r="K9" s="2" t="n">
        <v>4</v>
      </c>
      <c r="L9" s="7">
        <f>IF(A9="","",SUMIF('Vendas'!$D:$D,A9,'Vendas'!$G:$G))</f>
        <v/>
      </c>
      <c r="M9" s="7">
        <f>IF(A9="","",J9-L9)</f>
        <v/>
      </c>
      <c r="N9" s="8">
        <f>IF(A9="","",M9*H9)</f>
        <v/>
      </c>
      <c r="O9" s="7">
        <f>IF(A9="","",IF(M9&lt;=K9,"Repor","Normal"))</f>
        <v/>
      </c>
    </row>
    <row r="10">
      <c r="A10" s="2" t="inlineStr">
        <is>
          <t>PRD-009</t>
        </is>
      </c>
      <c r="B10" s="3" t="inlineStr">
        <is>
          <t>Moletom Unissex</t>
        </is>
      </c>
      <c r="C10" s="2" t="inlineStr">
        <is>
          <t>Moletons</t>
        </is>
      </c>
      <c r="D10" s="2" t="inlineStr">
        <is>
          <t>G</t>
        </is>
      </c>
      <c r="E10" s="3" t="inlineStr">
        <is>
          <t>Cinza</t>
        </is>
      </c>
      <c r="F10" s="3" t="inlineStr">
        <is>
          <t>Urbano</t>
        </is>
      </c>
      <c r="G10" s="3" t="inlineStr">
        <is>
          <t>Confecção Recife — Recife</t>
        </is>
      </c>
      <c r="H10" s="4" t="n">
        <v>79.90000000000001</v>
      </c>
      <c r="I10" s="4" t="n">
        <v>179.9</v>
      </c>
      <c r="J10" s="2" t="n">
        <v>18</v>
      </c>
      <c r="K10" s="2" t="n">
        <v>6</v>
      </c>
      <c r="L10" s="5">
        <f>IF(A10="","",SUMIF('Vendas'!$D:$D,A10,'Vendas'!$G:$G))</f>
        <v/>
      </c>
      <c r="M10" s="5">
        <f>IF(A10="","",J10-L10)</f>
        <v/>
      </c>
      <c r="N10" s="6">
        <f>IF(A10="","",M10*H10)</f>
        <v/>
      </c>
      <c r="O10" s="5">
        <f>IF(A10="","",IF(M10&lt;=K10,"Repor","Normal"))</f>
        <v/>
      </c>
    </row>
    <row r="11">
      <c r="A11" s="2" t="n"/>
      <c r="B11" s="3" t="n"/>
      <c r="C11" s="2" t="n"/>
      <c r="D11" s="2" t="n"/>
      <c r="E11" s="3" t="n"/>
      <c r="F11" s="3" t="n"/>
      <c r="G11" s="3" t="n"/>
      <c r="H11" s="4" t="n"/>
      <c r="I11" s="4" t="n"/>
      <c r="J11" s="2" t="n"/>
      <c r="K11" s="2" t="n"/>
      <c r="L11" s="7">
        <f>IF(A11="","",SUMIF('Vendas'!$D:$D,A11,'Vendas'!$G:$G))</f>
        <v/>
      </c>
      <c r="M11" s="7">
        <f>IF(A11="","",J11-L11)</f>
        <v/>
      </c>
      <c r="N11" s="8">
        <f>IF(A11="","",M11*H11)</f>
        <v/>
      </c>
      <c r="O11" s="7">
        <f>IF(A11="","",IF(M11&lt;=K11,"Repor","Normal"))</f>
        <v/>
      </c>
    </row>
    <row r="12">
      <c r="A12" s="2" t="n"/>
      <c r="B12" s="3" t="n"/>
      <c r="C12" s="2" t="n"/>
      <c r="D12" s="2" t="n"/>
      <c r="E12" s="3" t="n"/>
      <c r="F12" s="3" t="n"/>
      <c r="G12" s="3" t="n"/>
      <c r="H12" s="4" t="n"/>
      <c r="I12" s="4" t="n"/>
      <c r="J12" s="2" t="n"/>
      <c r="K12" s="2" t="n"/>
      <c r="L12" s="5">
        <f>IF(A12="","",SUMIF('Vendas'!$D:$D,A12,'Vendas'!$G:$G))</f>
        <v/>
      </c>
      <c r="M12" s="5">
        <f>IF(A12="","",J12-L12)</f>
        <v/>
      </c>
      <c r="N12" s="6">
        <f>IF(A12="","",M12*H12)</f>
        <v/>
      </c>
      <c r="O12" s="5">
        <f>IF(A12="","",IF(M12&lt;=K12,"Repor","Normal"))</f>
        <v/>
      </c>
    </row>
    <row r="13">
      <c r="A13" s="2" t="n"/>
      <c r="B13" s="3" t="n"/>
      <c r="C13" s="2" t="n"/>
      <c r="D13" s="2" t="n"/>
      <c r="E13" s="3" t="n"/>
      <c r="F13" s="3" t="n"/>
      <c r="G13" s="3" t="n"/>
      <c r="H13" s="4" t="n"/>
      <c r="I13" s="4" t="n"/>
      <c r="J13" s="2" t="n"/>
      <c r="K13" s="2" t="n"/>
      <c r="L13" s="7">
        <f>IF(A13="","",SUMIF('Vendas'!$D:$D,A13,'Vendas'!$G:$G))</f>
        <v/>
      </c>
      <c r="M13" s="7">
        <f>IF(A13="","",J13-L13)</f>
        <v/>
      </c>
      <c r="N13" s="8">
        <f>IF(A13="","",M13*H13)</f>
        <v/>
      </c>
      <c r="O13" s="7">
        <f>IF(A13="","",IF(M13&lt;=K13,"Repor","Normal"))</f>
        <v/>
      </c>
    </row>
    <row r="14">
      <c r="A14" s="2" t="n"/>
      <c r="B14" s="3" t="n"/>
      <c r="C14" s="2" t="n"/>
      <c r="D14" s="2" t="n"/>
      <c r="E14" s="3" t="n"/>
      <c r="F14" s="3" t="n"/>
      <c r="G14" s="3" t="n"/>
      <c r="H14" s="4" t="n"/>
      <c r="I14" s="4" t="n"/>
      <c r="J14" s="2" t="n"/>
      <c r="K14" s="2" t="n"/>
      <c r="L14" s="5">
        <f>IF(A14="","",SUMIF('Vendas'!$D:$D,A14,'Vendas'!$G:$G))</f>
        <v/>
      </c>
      <c r="M14" s="5">
        <f>IF(A14="","",J14-L14)</f>
        <v/>
      </c>
      <c r="N14" s="6">
        <f>IF(A14="","",M14*H14)</f>
        <v/>
      </c>
      <c r="O14" s="5">
        <f>IF(A14="","",IF(M14&lt;=K14,"Repor","Normal"))</f>
        <v/>
      </c>
    </row>
    <row r="15">
      <c r="A15" s="2" t="n"/>
      <c r="B15" s="3" t="n"/>
      <c r="C15" s="2" t="n"/>
      <c r="D15" s="2" t="n"/>
      <c r="E15" s="3" t="n"/>
      <c r="F15" s="3" t="n"/>
      <c r="G15" s="3" t="n"/>
      <c r="H15" s="4" t="n"/>
      <c r="I15" s="4" t="n"/>
      <c r="J15" s="2" t="n"/>
      <c r="K15" s="2" t="n"/>
      <c r="L15" s="7">
        <f>IF(A15="","",SUMIF('Vendas'!$D:$D,A15,'Vendas'!$G:$G))</f>
        <v/>
      </c>
      <c r="M15" s="7">
        <f>IF(A15="","",J15-L15)</f>
        <v/>
      </c>
      <c r="N15" s="8">
        <f>IF(A15="","",M15*H15)</f>
        <v/>
      </c>
      <c r="O15" s="7">
        <f>IF(A15="","",IF(M15&lt;=K15,"Repor","Normal"))</f>
        <v/>
      </c>
    </row>
    <row r="16">
      <c r="A16" s="2" t="n"/>
      <c r="B16" s="3" t="n"/>
      <c r="C16" s="2" t="n"/>
      <c r="D16" s="2" t="n"/>
      <c r="E16" s="3" t="n"/>
      <c r="F16" s="3" t="n"/>
      <c r="G16" s="3" t="n"/>
      <c r="H16" s="4" t="n"/>
      <c r="I16" s="4" t="n"/>
      <c r="J16" s="2" t="n"/>
      <c r="K16" s="2" t="n"/>
      <c r="L16" s="5">
        <f>IF(A16="","",SUMIF('Vendas'!$D:$D,A16,'Vendas'!$G:$G))</f>
        <v/>
      </c>
      <c r="M16" s="5">
        <f>IF(A16="","",J16-L16)</f>
        <v/>
      </c>
      <c r="N16" s="6">
        <f>IF(A16="","",M16*H16)</f>
        <v/>
      </c>
      <c r="O16" s="5">
        <f>IF(A16="","",IF(M16&lt;=K16,"Repor","Normal"))</f>
        <v/>
      </c>
    </row>
    <row r="17">
      <c r="A17" s="2" t="n"/>
      <c r="B17" s="3" t="n"/>
      <c r="C17" s="2" t="n"/>
      <c r="D17" s="2" t="n"/>
      <c r="E17" s="3" t="n"/>
      <c r="F17" s="3" t="n"/>
      <c r="G17" s="3" t="n"/>
      <c r="H17" s="4" t="n"/>
      <c r="I17" s="4" t="n"/>
      <c r="J17" s="2" t="n"/>
      <c r="K17" s="2" t="n"/>
      <c r="L17" s="7">
        <f>IF(A17="","",SUMIF('Vendas'!$D:$D,A17,'Vendas'!$G:$G))</f>
        <v/>
      </c>
      <c r="M17" s="7">
        <f>IF(A17="","",J17-L17)</f>
        <v/>
      </c>
      <c r="N17" s="8">
        <f>IF(A17="","",M17*H17)</f>
        <v/>
      </c>
      <c r="O17" s="7">
        <f>IF(A17="","",IF(M17&lt;=K17,"Repor","Normal"))</f>
        <v/>
      </c>
    </row>
    <row r="18">
      <c r="A18" s="2" t="n"/>
      <c r="B18" s="3" t="n"/>
      <c r="C18" s="2" t="n"/>
      <c r="D18" s="2" t="n"/>
      <c r="E18" s="3" t="n"/>
      <c r="F18" s="3" t="n"/>
      <c r="G18" s="3" t="n"/>
      <c r="H18" s="4" t="n"/>
      <c r="I18" s="4" t="n"/>
      <c r="J18" s="2" t="n"/>
      <c r="K18" s="2" t="n"/>
      <c r="L18" s="5">
        <f>IF(A18="","",SUMIF('Vendas'!$D:$D,A18,'Vendas'!$G:$G))</f>
        <v/>
      </c>
      <c r="M18" s="5">
        <f>IF(A18="","",J18-L18)</f>
        <v/>
      </c>
      <c r="N18" s="6">
        <f>IF(A18="","",M18*H18)</f>
        <v/>
      </c>
      <c r="O18" s="5">
        <f>IF(A18="","",IF(M18&lt;=K18,"Repor","Normal"))</f>
        <v/>
      </c>
    </row>
    <row r="19">
      <c r="A19" s="2" t="n"/>
      <c r="B19" s="3" t="n"/>
      <c r="C19" s="2" t="n"/>
      <c r="D19" s="2" t="n"/>
      <c r="E19" s="3" t="n"/>
      <c r="F19" s="3" t="n"/>
      <c r="G19" s="3" t="n"/>
      <c r="H19" s="4" t="n"/>
      <c r="I19" s="4" t="n"/>
      <c r="J19" s="2" t="n"/>
      <c r="K19" s="2" t="n"/>
      <c r="L19" s="7">
        <f>IF(A19="","",SUMIF('Vendas'!$D:$D,A19,'Vendas'!$G:$G))</f>
        <v/>
      </c>
      <c r="M19" s="7">
        <f>IF(A19="","",J19-L19)</f>
        <v/>
      </c>
      <c r="N19" s="8">
        <f>IF(A19="","",M19*H19)</f>
        <v/>
      </c>
      <c r="O19" s="7">
        <f>IF(A19="","",IF(M19&lt;=K19,"Repor","Normal"))</f>
        <v/>
      </c>
    </row>
    <row r="20">
      <c r="A20" s="2" t="n"/>
      <c r="B20" s="3" t="n"/>
      <c r="C20" s="2" t="n"/>
      <c r="D20" s="2" t="n"/>
      <c r="E20" s="3" t="n"/>
      <c r="F20" s="3" t="n"/>
      <c r="G20" s="3" t="n"/>
      <c r="H20" s="4" t="n"/>
      <c r="I20" s="4" t="n"/>
      <c r="J20" s="2" t="n"/>
      <c r="K20" s="2" t="n"/>
      <c r="L20" s="5">
        <f>IF(A20="","",SUMIF('Vendas'!$D:$D,A20,'Vendas'!$G:$G))</f>
        <v/>
      </c>
      <c r="M20" s="5">
        <f>IF(A20="","",J20-L20)</f>
        <v/>
      </c>
      <c r="N20" s="6">
        <f>IF(A20="","",M20*H20)</f>
        <v/>
      </c>
      <c r="O20" s="5">
        <f>IF(A20="","",IF(M20&lt;=K20,"Repor","Normal"))</f>
        <v/>
      </c>
    </row>
    <row r="21">
      <c r="A21" s="2" t="n"/>
      <c r="B21" s="3" t="n"/>
      <c r="C21" s="2" t="n"/>
      <c r="D21" s="2" t="n"/>
      <c r="E21" s="3" t="n"/>
      <c r="F21" s="3" t="n"/>
      <c r="G21" s="3" t="n"/>
      <c r="H21" s="4" t="n"/>
      <c r="I21" s="4" t="n"/>
      <c r="J21" s="2" t="n"/>
      <c r="K21" s="2" t="n"/>
      <c r="L21" s="7">
        <f>IF(A21="","",SUMIF('Vendas'!$D:$D,A21,'Vendas'!$G:$G))</f>
        <v/>
      </c>
      <c r="M21" s="7">
        <f>IF(A21="","",J21-L21)</f>
        <v/>
      </c>
      <c r="N21" s="8">
        <f>IF(A21="","",M21*H21)</f>
        <v/>
      </c>
      <c r="O21" s="7">
        <f>IF(A21="","",IF(M21&lt;=K21,"Repor","Normal"))</f>
        <v/>
      </c>
    </row>
    <row r="22">
      <c r="A22" s="2" t="n"/>
      <c r="B22" s="3" t="n"/>
      <c r="C22" s="2" t="n"/>
      <c r="D22" s="2" t="n"/>
      <c r="E22" s="3" t="n"/>
      <c r="F22" s="3" t="n"/>
      <c r="G22" s="3" t="n"/>
      <c r="H22" s="4" t="n"/>
      <c r="I22" s="4" t="n"/>
      <c r="J22" s="2" t="n"/>
      <c r="K22" s="2" t="n"/>
      <c r="L22" s="5">
        <f>IF(A22="","",SUMIF('Vendas'!$D:$D,A22,'Vendas'!$G:$G))</f>
        <v/>
      </c>
      <c r="M22" s="5">
        <f>IF(A22="","",J22-L22)</f>
        <v/>
      </c>
      <c r="N22" s="6">
        <f>IF(A22="","",M22*H22)</f>
        <v/>
      </c>
      <c r="O22" s="5">
        <f>IF(A22="","",IF(M22&lt;=K22,"Repor","Normal"))</f>
        <v/>
      </c>
    </row>
    <row r="23">
      <c r="A23" s="2" t="n"/>
      <c r="B23" s="3" t="n"/>
      <c r="C23" s="2" t="n"/>
      <c r="D23" s="2" t="n"/>
      <c r="E23" s="3" t="n"/>
      <c r="F23" s="3" t="n"/>
      <c r="G23" s="3" t="n"/>
      <c r="H23" s="4" t="n"/>
      <c r="I23" s="4" t="n"/>
      <c r="J23" s="2" t="n"/>
      <c r="K23" s="2" t="n"/>
      <c r="L23" s="7">
        <f>IF(A23="","",SUMIF('Vendas'!$D:$D,A23,'Vendas'!$G:$G))</f>
        <v/>
      </c>
      <c r="M23" s="7">
        <f>IF(A23="","",J23-L23)</f>
        <v/>
      </c>
      <c r="N23" s="8">
        <f>IF(A23="","",M23*H23)</f>
        <v/>
      </c>
      <c r="O23" s="7">
        <f>IF(A23="","",IF(M23&lt;=K23,"Repor","Normal"))</f>
        <v/>
      </c>
    </row>
    <row r="24">
      <c r="A24" s="2" t="n"/>
      <c r="B24" s="3" t="n"/>
      <c r="C24" s="2" t="n"/>
      <c r="D24" s="2" t="n"/>
      <c r="E24" s="3" t="n"/>
      <c r="F24" s="3" t="n"/>
      <c r="G24" s="3" t="n"/>
      <c r="H24" s="4" t="n"/>
      <c r="I24" s="4" t="n"/>
      <c r="J24" s="2" t="n"/>
      <c r="K24" s="2" t="n"/>
      <c r="L24" s="5">
        <f>IF(A24="","",SUMIF('Vendas'!$D:$D,A24,'Vendas'!$G:$G))</f>
        <v/>
      </c>
      <c r="M24" s="5">
        <f>IF(A24="","",J24-L24)</f>
        <v/>
      </c>
      <c r="N24" s="6">
        <f>IF(A24="","",M24*H24)</f>
        <v/>
      </c>
      <c r="O24" s="5">
        <f>IF(A24="","",IF(M24&lt;=K24,"Repor","Normal"))</f>
        <v/>
      </c>
    </row>
    <row r="25">
      <c r="A25" s="2" t="n"/>
      <c r="B25" s="3" t="n"/>
      <c r="C25" s="2" t="n"/>
      <c r="D25" s="2" t="n"/>
      <c r="E25" s="3" t="n"/>
      <c r="F25" s="3" t="n"/>
      <c r="G25" s="3" t="n"/>
      <c r="H25" s="4" t="n"/>
      <c r="I25" s="4" t="n"/>
      <c r="J25" s="2" t="n"/>
      <c r="K25" s="2" t="n"/>
      <c r="L25" s="7">
        <f>IF(A25="","",SUMIF('Vendas'!$D:$D,A25,'Vendas'!$G:$G))</f>
        <v/>
      </c>
      <c r="M25" s="7">
        <f>IF(A25="","",J25-L25)</f>
        <v/>
      </c>
      <c r="N25" s="8">
        <f>IF(A25="","",M25*H25)</f>
        <v/>
      </c>
      <c r="O25" s="7">
        <f>IF(A25="","",IF(M25&lt;=K25,"Repor","Normal"))</f>
        <v/>
      </c>
    </row>
    <row r="26">
      <c r="A26" s="2" t="n"/>
      <c r="B26" s="3" t="n"/>
      <c r="C26" s="2" t="n"/>
      <c r="D26" s="2" t="n"/>
      <c r="E26" s="3" t="n"/>
      <c r="F26" s="3" t="n"/>
      <c r="G26" s="3" t="n"/>
      <c r="H26" s="4" t="n"/>
      <c r="I26" s="4" t="n"/>
      <c r="J26" s="2" t="n"/>
      <c r="K26" s="2" t="n"/>
      <c r="L26" s="5">
        <f>IF(A26="","",SUMIF('Vendas'!$D:$D,A26,'Vendas'!$G:$G))</f>
        <v/>
      </c>
      <c r="M26" s="5">
        <f>IF(A26="","",J26-L26)</f>
        <v/>
      </c>
      <c r="N26" s="6">
        <f>IF(A26="","",M26*H26)</f>
        <v/>
      </c>
      <c r="O26" s="5">
        <f>IF(A26="","",IF(M26&lt;=K26,"Repor","Normal"))</f>
        <v/>
      </c>
    </row>
    <row r="27">
      <c r="A27" s="2" t="n"/>
      <c r="B27" s="3" t="n"/>
      <c r="C27" s="2" t="n"/>
      <c r="D27" s="2" t="n"/>
      <c r="E27" s="3" t="n"/>
      <c r="F27" s="3" t="n"/>
      <c r="G27" s="3" t="n"/>
      <c r="H27" s="4" t="n"/>
      <c r="I27" s="4" t="n"/>
      <c r="J27" s="2" t="n"/>
      <c r="K27" s="2" t="n"/>
      <c r="L27" s="7">
        <f>IF(A27="","",SUMIF('Vendas'!$D:$D,A27,'Vendas'!$G:$G))</f>
        <v/>
      </c>
      <c r="M27" s="7">
        <f>IF(A27="","",J27-L27)</f>
        <v/>
      </c>
      <c r="N27" s="8">
        <f>IF(A27="","",M27*H27)</f>
        <v/>
      </c>
      <c r="O27" s="7">
        <f>IF(A27="","",IF(M27&lt;=K27,"Repor","Normal"))</f>
        <v/>
      </c>
    </row>
    <row r="28">
      <c r="A28" s="2" t="n"/>
      <c r="B28" s="3" t="n"/>
      <c r="C28" s="2" t="n"/>
      <c r="D28" s="2" t="n"/>
      <c r="E28" s="3" t="n"/>
      <c r="F28" s="3" t="n"/>
      <c r="G28" s="3" t="n"/>
      <c r="H28" s="4" t="n"/>
      <c r="I28" s="4" t="n"/>
      <c r="J28" s="2" t="n"/>
      <c r="K28" s="2" t="n"/>
      <c r="L28" s="5">
        <f>IF(A28="","",SUMIF('Vendas'!$D:$D,A28,'Vendas'!$G:$G))</f>
        <v/>
      </c>
      <c r="M28" s="5">
        <f>IF(A28="","",J28-L28)</f>
        <v/>
      </c>
      <c r="N28" s="6">
        <f>IF(A28="","",M28*H28)</f>
        <v/>
      </c>
      <c r="O28" s="5">
        <f>IF(A28="","",IF(M28&lt;=K28,"Repor","Normal"))</f>
        <v/>
      </c>
    </row>
    <row r="29">
      <c r="A29" s="2" t="n"/>
      <c r="B29" s="3" t="n"/>
      <c r="C29" s="2" t="n"/>
      <c r="D29" s="2" t="n"/>
      <c r="E29" s="3" t="n"/>
      <c r="F29" s="3" t="n"/>
      <c r="G29" s="3" t="n"/>
      <c r="H29" s="4" t="n"/>
      <c r="I29" s="4" t="n"/>
      <c r="J29" s="2" t="n"/>
      <c r="K29" s="2" t="n"/>
      <c r="L29" s="7">
        <f>IF(A29="","",SUMIF('Vendas'!$D:$D,A29,'Vendas'!$G:$G))</f>
        <v/>
      </c>
      <c r="M29" s="7">
        <f>IF(A29="","",J29-L29)</f>
        <v/>
      </c>
      <c r="N29" s="8">
        <f>IF(A29="","",M29*H29)</f>
        <v/>
      </c>
      <c r="O29" s="7">
        <f>IF(A29="","",IF(M29&lt;=K29,"Repor","Normal"))</f>
        <v/>
      </c>
    </row>
    <row r="30">
      <c r="A30" s="2" t="n"/>
      <c r="B30" s="3" t="n"/>
      <c r="C30" s="2" t="n"/>
      <c r="D30" s="2" t="n"/>
      <c r="E30" s="3" t="n"/>
      <c r="F30" s="3" t="n"/>
      <c r="G30" s="3" t="n"/>
      <c r="H30" s="4" t="n"/>
      <c r="I30" s="4" t="n"/>
      <c r="J30" s="2" t="n"/>
      <c r="K30" s="2" t="n"/>
      <c r="L30" s="5">
        <f>IF(A30="","",SUMIF('Vendas'!$D:$D,A30,'Vendas'!$G:$G))</f>
        <v/>
      </c>
      <c r="M30" s="5">
        <f>IF(A30="","",J30-L30)</f>
        <v/>
      </c>
      <c r="N30" s="6">
        <f>IF(A30="","",M30*H30)</f>
        <v/>
      </c>
      <c r="O30" s="5">
        <f>IF(A30="","",IF(M30&lt;=K30,"Repor","Normal"))</f>
        <v/>
      </c>
    </row>
    <row r="31">
      <c r="A31" s="2" t="n"/>
      <c r="B31" s="3" t="n"/>
      <c r="C31" s="2" t="n"/>
      <c r="D31" s="2" t="n"/>
      <c r="E31" s="3" t="n"/>
      <c r="F31" s="3" t="n"/>
      <c r="G31" s="3" t="n"/>
      <c r="H31" s="4" t="n"/>
      <c r="I31" s="4" t="n"/>
      <c r="J31" s="2" t="n"/>
      <c r="K31" s="2" t="n"/>
      <c r="L31" s="7">
        <f>IF(A31="","",SUMIF('Vendas'!$D:$D,A31,'Vendas'!$G:$G))</f>
        <v/>
      </c>
      <c r="M31" s="7">
        <f>IF(A31="","",J31-L31)</f>
        <v/>
      </c>
      <c r="N31" s="8">
        <f>IF(A31="","",M31*H31)</f>
        <v/>
      </c>
      <c r="O31" s="7">
        <f>IF(A31="","",IF(M31&lt;=K31,"Repor","Normal"))</f>
        <v/>
      </c>
    </row>
    <row r="32">
      <c r="A32" s="2" t="n"/>
      <c r="B32" s="3" t="n"/>
      <c r="C32" s="2" t="n"/>
      <c r="D32" s="2" t="n"/>
      <c r="E32" s="3" t="n"/>
      <c r="F32" s="3" t="n"/>
      <c r="G32" s="3" t="n"/>
      <c r="H32" s="4" t="n"/>
      <c r="I32" s="4" t="n"/>
      <c r="J32" s="2" t="n"/>
      <c r="K32" s="2" t="n"/>
      <c r="L32" s="5">
        <f>IF(A32="","",SUMIF('Vendas'!$D:$D,A32,'Vendas'!$G:$G))</f>
        <v/>
      </c>
      <c r="M32" s="5">
        <f>IF(A32="","",J32-L32)</f>
        <v/>
      </c>
      <c r="N32" s="6">
        <f>IF(A32="","",M32*H32)</f>
        <v/>
      </c>
      <c r="O32" s="5">
        <f>IF(A32="","",IF(M32&lt;=K32,"Repor","Normal"))</f>
        <v/>
      </c>
    </row>
    <row r="33">
      <c r="A33" s="2" t="n"/>
      <c r="B33" s="3" t="n"/>
      <c r="C33" s="2" t="n"/>
      <c r="D33" s="2" t="n"/>
      <c r="E33" s="3" t="n"/>
      <c r="F33" s="3" t="n"/>
      <c r="G33" s="3" t="n"/>
      <c r="H33" s="4" t="n"/>
      <c r="I33" s="4" t="n"/>
      <c r="J33" s="2" t="n"/>
      <c r="K33" s="2" t="n"/>
      <c r="L33" s="7">
        <f>IF(A33="","",SUMIF('Vendas'!$D:$D,A33,'Vendas'!$G:$G))</f>
        <v/>
      </c>
      <c r="M33" s="7">
        <f>IF(A33="","",J33-L33)</f>
        <v/>
      </c>
      <c r="N33" s="8">
        <f>IF(A33="","",M33*H33)</f>
        <v/>
      </c>
      <c r="O33" s="7">
        <f>IF(A33="","",IF(M33&lt;=K33,"Repor","Normal"))</f>
        <v/>
      </c>
    </row>
    <row r="34">
      <c r="A34" s="2" t="n"/>
      <c r="B34" s="3" t="n"/>
      <c r="C34" s="2" t="n"/>
      <c r="D34" s="2" t="n"/>
      <c r="E34" s="3" t="n"/>
      <c r="F34" s="3" t="n"/>
      <c r="G34" s="3" t="n"/>
      <c r="H34" s="4" t="n"/>
      <c r="I34" s="4" t="n"/>
      <c r="J34" s="2" t="n"/>
      <c r="K34" s="2" t="n"/>
      <c r="L34" s="5">
        <f>IF(A34="","",SUMIF('Vendas'!$D:$D,A34,'Vendas'!$G:$G))</f>
        <v/>
      </c>
      <c r="M34" s="5">
        <f>IF(A34="","",J34-L34)</f>
        <v/>
      </c>
      <c r="N34" s="6">
        <f>IF(A34="","",M34*H34)</f>
        <v/>
      </c>
      <c r="O34" s="5">
        <f>IF(A34="","",IF(M34&lt;=K34,"Repor","Normal"))</f>
        <v/>
      </c>
    </row>
    <row r="35">
      <c r="A35" s="2" t="n"/>
      <c r="B35" s="3" t="n"/>
      <c r="C35" s="2" t="n"/>
      <c r="D35" s="2" t="n"/>
      <c r="E35" s="3" t="n"/>
      <c r="F35" s="3" t="n"/>
      <c r="G35" s="3" t="n"/>
      <c r="H35" s="4" t="n"/>
      <c r="I35" s="4" t="n"/>
      <c r="J35" s="2" t="n"/>
      <c r="K35" s="2" t="n"/>
      <c r="L35" s="7">
        <f>IF(A35="","",SUMIF('Vendas'!$D:$D,A35,'Vendas'!$G:$G))</f>
        <v/>
      </c>
      <c r="M35" s="7">
        <f>IF(A35="","",J35-L35)</f>
        <v/>
      </c>
      <c r="N35" s="8">
        <f>IF(A35="","",M35*H35)</f>
        <v/>
      </c>
      <c r="O35" s="7">
        <f>IF(A35="","",IF(M35&lt;=K35,"Repor","Normal"))</f>
        <v/>
      </c>
    </row>
    <row r="36">
      <c r="A36" s="2" t="n"/>
      <c r="B36" s="3" t="n"/>
      <c r="C36" s="2" t="n"/>
      <c r="D36" s="2" t="n"/>
      <c r="E36" s="3" t="n"/>
      <c r="F36" s="3" t="n"/>
      <c r="G36" s="3" t="n"/>
      <c r="H36" s="4" t="n"/>
      <c r="I36" s="4" t="n"/>
      <c r="J36" s="2" t="n"/>
      <c r="K36" s="2" t="n"/>
      <c r="L36" s="5">
        <f>IF(A36="","",SUMIF('Vendas'!$D:$D,A36,'Vendas'!$G:$G))</f>
        <v/>
      </c>
      <c r="M36" s="5">
        <f>IF(A36="","",J36-L36)</f>
        <v/>
      </c>
      <c r="N36" s="6">
        <f>IF(A36="","",M36*H36)</f>
        <v/>
      </c>
      <c r="O36" s="5">
        <f>IF(A36="","",IF(M36&lt;=K36,"Repor","Normal"))</f>
        <v/>
      </c>
    </row>
    <row r="37">
      <c r="A37" s="2" t="n"/>
      <c r="B37" s="3" t="n"/>
      <c r="C37" s="2" t="n"/>
      <c r="D37" s="2" t="n"/>
      <c r="E37" s="3" t="n"/>
      <c r="F37" s="3" t="n"/>
      <c r="G37" s="3" t="n"/>
      <c r="H37" s="4" t="n"/>
      <c r="I37" s="4" t="n"/>
      <c r="J37" s="2" t="n"/>
      <c r="K37" s="2" t="n"/>
      <c r="L37" s="7">
        <f>IF(A37="","",SUMIF('Vendas'!$D:$D,A37,'Vendas'!$G:$G))</f>
        <v/>
      </c>
      <c r="M37" s="7">
        <f>IF(A37="","",J37-L37)</f>
        <v/>
      </c>
      <c r="N37" s="8">
        <f>IF(A37="","",M37*H37)</f>
        <v/>
      </c>
      <c r="O37" s="7">
        <f>IF(A37="","",IF(M37&lt;=K37,"Repor","Normal"))</f>
        <v/>
      </c>
    </row>
    <row r="38">
      <c r="A38" s="2" t="n"/>
      <c r="B38" s="3" t="n"/>
      <c r="C38" s="2" t="n"/>
      <c r="D38" s="2" t="n"/>
      <c r="E38" s="3" t="n"/>
      <c r="F38" s="3" t="n"/>
      <c r="G38" s="3" t="n"/>
      <c r="H38" s="4" t="n"/>
      <c r="I38" s="4" t="n"/>
      <c r="J38" s="2" t="n"/>
      <c r="K38" s="2" t="n"/>
      <c r="L38" s="5">
        <f>IF(A38="","",SUMIF('Vendas'!$D:$D,A38,'Vendas'!$G:$G))</f>
        <v/>
      </c>
      <c r="M38" s="5">
        <f>IF(A38="","",J38-L38)</f>
        <v/>
      </c>
      <c r="N38" s="6">
        <f>IF(A38="","",M38*H38)</f>
        <v/>
      </c>
      <c r="O38" s="5">
        <f>IF(A38="","",IF(M38&lt;=K38,"Repor","Normal"))</f>
        <v/>
      </c>
    </row>
    <row r="39">
      <c r="A39" s="2" t="n"/>
      <c r="B39" s="3" t="n"/>
      <c r="C39" s="2" t="n"/>
      <c r="D39" s="2" t="n"/>
      <c r="E39" s="3" t="n"/>
      <c r="F39" s="3" t="n"/>
      <c r="G39" s="3" t="n"/>
      <c r="H39" s="4" t="n"/>
      <c r="I39" s="4" t="n"/>
      <c r="J39" s="2" t="n"/>
      <c r="K39" s="2" t="n"/>
      <c r="L39" s="7">
        <f>IF(A39="","",SUMIF('Vendas'!$D:$D,A39,'Vendas'!$G:$G))</f>
        <v/>
      </c>
      <c r="M39" s="7">
        <f>IF(A39="","",J39-L39)</f>
        <v/>
      </c>
      <c r="N39" s="8">
        <f>IF(A39="","",M39*H39)</f>
        <v/>
      </c>
      <c r="O39" s="7">
        <f>IF(A39="","",IF(M39&lt;=K39,"Repor","Normal"))</f>
        <v/>
      </c>
    </row>
    <row r="40">
      <c r="A40" s="2" t="n"/>
      <c r="B40" s="3" t="n"/>
      <c r="C40" s="2" t="n"/>
      <c r="D40" s="2" t="n"/>
      <c r="E40" s="3" t="n"/>
      <c r="F40" s="3" t="n"/>
      <c r="G40" s="3" t="n"/>
      <c r="H40" s="4" t="n"/>
      <c r="I40" s="4" t="n"/>
      <c r="J40" s="2" t="n"/>
      <c r="K40" s="2" t="n"/>
      <c r="L40" s="5">
        <f>IF(A40="","",SUMIF('Vendas'!$D:$D,A40,'Vendas'!$G:$G))</f>
        <v/>
      </c>
      <c r="M40" s="5">
        <f>IF(A40="","",J40-L40)</f>
        <v/>
      </c>
      <c r="N40" s="6">
        <f>IF(A40="","",M40*H40)</f>
        <v/>
      </c>
      <c r="O40" s="5">
        <f>IF(A40="","",IF(M40&lt;=K40,"Repor","Normal"))</f>
        <v/>
      </c>
    </row>
    <row r="41">
      <c r="A41" s="2" t="n"/>
      <c r="B41" s="3" t="n"/>
      <c r="C41" s="2" t="n"/>
      <c r="D41" s="2" t="n"/>
      <c r="E41" s="3" t="n"/>
      <c r="F41" s="3" t="n"/>
      <c r="G41" s="3" t="n"/>
      <c r="H41" s="4" t="n"/>
      <c r="I41" s="4" t="n"/>
      <c r="J41" s="2" t="n"/>
      <c r="K41" s="2" t="n"/>
      <c r="L41" s="7">
        <f>IF(A41="","",SUMIF('Vendas'!$D:$D,A41,'Vendas'!$G:$G))</f>
        <v/>
      </c>
      <c r="M41" s="7">
        <f>IF(A41="","",J41-L41)</f>
        <v/>
      </c>
      <c r="N41" s="8">
        <f>IF(A41="","",M41*H41)</f>
        <v/>
      </c>
      <c r="O41" s="7">
        <f>IF(A41="","",IF(M41&lt;=K41,"Repor","Normal"))</f>
        <v/>
      </c>
    </row>
    <row r="42">
      <c r="A42" s="2" t="n"/>
      <c r="B42" s="3" t="n"/>
      <c r="C42" s="2" t="n"/>
      <c r="D42" s="2" t="n"/>
      <c r="E42" s="3" t="n"/>
      <c r="F42" s="3" t="n"/>
      <c r="G42" s="3" t="n"/>
      <c r="H42" s="4" t="n"/>
      <c r="I42" s="4" t="n"/>
      <c r="J42" s="2" t="n"/>
      <c r="K42" s="2" t="n"/>
      <c r="L42" s="5">
        <f>IF(A42="","",SUMIF('Vendas'!$D:$D,A42,'Vendas'!$G:$G))</f>
        <v/>
      </c>
      <c r="M42" s="5">
        <f>IF(A42="","",J42-L42)</f>
        <v/>
      </c>
      <c r="N42" s="6">
        <f>IF(A42="","",M42*H42)</f>
        <v/>
      </c>
      <c r="O42" s="5">
        <f>IF(A42="","",IF(M42&lt;=K42,"Repor","Normal"))</f>
        <v/>
      </c>
    </row>
    <row r="43">
      <c r="A43" s="2" t="n"/>
      <c r="B43" s="3" t="n"/>
      <c r="C43" s="2" t="n"/>
      <c r="D43" s="2" t="n"/>
      <c r="E43" s="3" t="n"/>
      <c r="F43" s="3" t="n"/>
      <c r="G43" s="3" t="n"/>
      <c r="H43" s="4" t="n"/>
      <c r="I43" s="4" t="n"/>
      <c r="J43" s="2" t="n"/>
      <c r="K43" s="2" t="n"/>
      <c r="L43" s="7">
        <f>IF(A43="","",SUMIF('Vendas'!$D:$D,A43,'Vendas'!$G:$G))</f>
        <v/>
      </c>
      <c r="M43" s="7">
        <f>IF(A43="","",J43-L43)</f>
        <v/>
      </c>
      <c r="N43" s="8">
        <f>IF(A43="","",M43*H43)</f>
        <v/>
      </c>
      <c r="O43" s="7">
        <f>IF(A43="","",IF(M43&lt;=K43,"Repor","Normal"))</f>
        <v/>
      </c>
    </row>
    <row r="44">
      <c r="A44" s="2" t="n"/>
      <c r="B44" s="3" t="n"/>
      <c r="C44" s="2" t="n"/>
      <c r="D44" s="2" t="n"/>
      <c r="E44" s="3" t="n"/>
      <c r="F44" s="3" t="n"/>
      <c r="G44" s="3" t="n"/>
      <c r="H44" s="4" t="n"/>
      <c r="I44" s="4" t="n"/>
      <c r="J44" s="2" t="n"/>
      <c r="K44" s="2" t="n"/>
      <c r="L44" s="5">
        <f>IF(A44="","",SUMIF('Vendas'!$D:$D,A44,'Vendas'!$G:$G))</f>
        <v/>
      </c>
      <c r="M44" s="5">
        <f>IF(A44="","",J44-L44)</f>
        <v/>
      </c>
      <c r="N44" s="6">
        <f>IF(A44="","",M44*H44)</f>
        <v/>
      </c>
      <c r="O44" s="5">
        <f>IF(A44="","",IF(M44&lt;=K44,"Repor","Normal"))</f>
        <v/>
      </c>
    </row>
    <row r="45">
      <c r="A45" s="2" t="n"/>
      <c r="B45" s="3" t="n"/>
      <c r="C45" s="2" t="n"/>
      <c r="D45" s="2" t="n"/>
      <c r="E45" s="3" t="n"/>
      <c r="F45" s="3" t="n"/>
      <c r="G45" s="3" t="n"/>
      <c r="H45" s="4" t="n"/>
      <c r="I45" s="4" t="n"/>
      <c r="J45" s="2" t="n"/>
      <c r="K45" s="2" t="n"/>
      <c r="L45" s="7">
        <f>IF(A45="","",SUMIF('Vendas'!$D:$D,A45,'Vendas'!$G:$G))</f>
        <v/>
      </c>
      <c r="M45" s="7">
        <f>IF(A45="","",J45-L45)</f>
        <v/>
      </c>
      <c r="N45" s="8">
        <f>IF(A45="","",M45*H45)</f>
        <v/>
      </c>
      <c r="O45" s="7">
        <f>IF(A45="","",IF(M45&lt;=K45,"Repor","Normal"))</f>
        <v/>
      </c>
    </row>
    <row r="46">
      <c r="A46" s="2" t="n"/>
      <c r="B46" s="3" t="n"/>
      <c r="C46" s="2" t="n"/>
      <c r="D46" s="2" t="n"/>
      <c r="E46" s="3" t="n"/>
      <c r="F46" s="3" t="n"/>
      <c r="G46" s="3" t="n"/>
      <c r="H46" s="4" t="n"/>
      <c r="I46" s="4" t="n"/>
      <c r="J46" s="2" t="n"/>
      <c r="K46" s="2" t="n"/>
      <c r="L46" s="5">
        <f>IF(A46="","",SUMIF('Vendas'!$D:$D,A46,'Vendas'!$G:$G))</f>
        <v/>
      </c>
      <c r="M46" s="5">
        <f>IF(A46="","",J46-L46)</f>
        <v/>
      </c>
      <c r="N46" s="6">
        <f>IF(A46="","",M46*H46)</f>
        <v/>
      </c>
      <c r="O46" s="5">
        <f>IF(A46="","",IF(M46&lt;=K46,"Repor","Normal"))</f>
        <v/>
      </c>
    </row>
    <row r="47">
      <c r="A47" s="2" t="n"/>
      <c r="B47" s="3" t="n"/>
      <c r="C47" s="2" t="n"/>
      <c r="D47" s="2" t="n"/>
      <c r="E47" s="3" t="n"/>
      <c r="F47" s="3" t="n"/>
      <c r="G47" s="3" t="n"/>
      <c r="H47" s="4" t="n"/>
      <c r="I47" s="4" t="n"/>
      <c r="J47" s="2" t="n"/>
      <c r="K47" s="2" t="n"/>
      <c r="L47" s="7">
        <f>IF(A47="","",SUMIF('Vendas'!$D:$D,A47,'Vendas'!$G:$G))</f>
        <v/>
      </c>
      <c r="M47" s="7">
        <f>IF(A47="","",J47-L47)</f>
        <v/>
      </c>
      <c r="N47" s="8">
        <f>IF(A47="","",M47*H47)</f>
        <v/>
      </c>
      <c r="O47" s="7">
        <f>IF(A47="","",IF(M47&lt;=K47,"Repor","Normal"))</f>
        <v/>
      </c>
    </row>
    <row r="48">
      <c r="A48" s="2" t="n"/>
      <c r="B48" s="3" t="n"/>
      <c r="C48" s="2" t="n"/>
      <c r="D48" s="2" t="n"/>
      <c r="E48" s="3" t="n"/>
      <c r="F48" s="3" t="n"/>
      <c r="G48" s="3" t="n"/>
      <c r="H48" s="4" t="n"/>
      <c r="I48" s="4" t="n"/>
      <c r="J48" s="2" t="n"/>
      <c r="K48" s="2" t="n"/>
      <c r="L48" s="5">
        <f>IF(A48="","",SUMIF('Vendas'!$D:$D,A48,'Vendas'!$G:$G))</f>
        <v/>
      </c>
      <c r="M48" s="5">
        <f>IF(A48="","",J48-L48)</f>
        <v/>
      </c>
      <c r="N48" s="6">
        <f>IF(A48="","",M48*H48)</f>
        <v/>
      </c>
      <c r="O48" s="5">
        <f>IF(A48="","",IF(M48&lt;=K48,"Repor","Normal"))</f>
        <v/>
      </c>
    </row>
    <row r="49">
      <c r="A49" s="2" t="n"/>
      <c r="B49" s="3" t="n"/>
      <c r="C49" s="2" t="n"/>
      <c r="D49" s="2" t="n"/>
      <c r="E49" s="3" t="n"/>
      <c r="F49" s="3" t="n"/>
      <c r="G49" s="3" t="n"/>
      <c r="H49" s="4" t="n"/>
      <c r="I49" s="4" t="n"/>
      <c r="J49" s="2" t="n"/>
      <c r="K49" s="2" t="n"/>
      <c r="L49" s="7">
        <f>IF(A49="","",SUMIF('Vendas'!$D:$D,A49,'Vendas'!$G:$G))</f>
        <v/>
      </c>
      <c r="M49" s="7">
        <f>IF(A49="","",J49-L49)</f>
        <v/>
      </c>
      <c r="N49" s="8">
        <f>IF(A49="","",M49*H49)</f>
        <v/>
      </c>
      <c r="O49" s="7">
        <f>IF(A49="","",IF(M49&lt;=K49,"Repor","Normal"))</f>
        <v/>
      </c>
    </row>
    <row r="50">
      <c r="A50" s="2" t="n"/>
      <c r="B50" s="3" t="n"/>
      <c r="C50" s="2" t="n"/>
      <c r="D50" s="2" t="n"/>
      <c r="E50" s="3" t="n"/>
      <c r="F50" s="3" t="n"/>
      <c r="G50" s="3" t="n"/>
      <c r="H50" s="4" t="n"/>
      <c r="I50" s="4" t="n"/>
      <c r="J50" s="2" t="n"/>
      <c r="K50" s="2" t="n"/>
      <c r="L50" s="5">
        <f>IF(A50="","",SUMIF('Vendas'!$D:$D,A50,'Vendas'!$G:$G))</f>
        <v/>
      </c>
      <c r="M50" s="5">
        <f>IF(A50="","",J50-L50)</f>
        <v/>
      </c>
      <c r="N50" s="6">
        <f>IF(A50="","",M50*H50)</f>
        <v/>
      </c>
      <c r="O50" s="5">
        <f>IF(A50="","",IF(M50&lt;=K50,"Repor","Normal"))</f>
        <v/>
      </c>
    </row>
    <row r="51">
      <c r="A51" s="2" t="n"/>
      <c r="B51" s="3" t="n"/>
      <c r="C51" s="2" t="n"/>
      <c r="D51" s="2" t="n"/>
      <c r="E51" s="3" t="n"/>
      <c r="F51" s="3" t="n"/>
      <c r="G51" s="3" t="n"/>
      <c r="H51" s="4" t="n"/>
      <c r="I51" s="4" t="n"/>
      <c r="J51" s="2" t="n"/>
      <c r="K51" s="2" t="n"/>
      <c r="L51" s="7">
        <f>IF(A51="","",SUMIF('Vendas'!$D:$D,A51,'Vendas'!$G:$G))</f>
        <v/>
      </c>
      <c r="M51" s="7">
        <f>IF(A51="","",J51-L51)</f>
        <v/>
      </c>
      <c r="N51" s="8">
        <f>IF(A51="","",M51*H51)</f>
        <v/>
      </c>
      <c r="O51" s="7">
        <f>IF(A51="","",IF(M51&lt;=K51,"Repor","Normal"))</f>
        <v/>
      </c>
    </row>
    <row r="52">
      <c r="A52" s="2" t="n"/>
      <c r="B52" s="3" t="n"/>
      <c r="C52" s="2" t="n"/>
      <c r="D52" s="2" t="n"/>
      <c r="E52" s="3" t="n"/>
      <c r="F52" s="3" t="n"/>
      <c r="G52" s="3" t="n"/>
      <c r="H52" s="4" t="n"/>
      <c r="I52" s="4" t="n"/>
      <c r="J52" s="2" t="n"/>
      <c r="K52" s="2" t="n"/>
      <c r="L52" s="5">
        <f>IF(A52="","",SUMIF('Vendas'!$D:$D,A52,'Vendas'!$G:$G))</f>
        <v/>
      </c>
      <c r="M52" s="5">
        <f>IF(A52="","",J52-L52)</f>
        <v/>
      </c>
      <c r="N52" s="6">
        <f>IF(A52="","",M52*H52)</f>
        <v/>
      </c>
      <c r="O52" s="5">
        <f>IF(A52="","",IF(M52&lt;=K52,"Repor","Normal"))</f>
        <v/>
      </c>
    </row>
    <row r="53">
      <c r="A53" s="2" t="n"/>
      <c r="B53" s="3" t="n"/>
      <c r="C53" s="2" t="n"/>
      <c r="D53" s="2" t="n"/>
      <c r="E53" s="3" t="n"/>
      <c r="F53" s="3" t="n"/>
      <c r="G53" s="3" t="n"/>
      <c r="H53" s="4" t="n"/>
      <c r="I53" s="4" t="n"/>
      <c r="J53" s="2" t="n"/>
      <c r="K53" s="2" t="n"/>
      <c r="L53" s="7">
        <f>IF(A53="","",SUMIF('Vendas'!$D:$D,A53,'Vendas'!$G:$G))</f>
        <v/>
      </c>
      <c r="M53" s="7">
        <f>IF(A53="","",J53-L53)</f>
        <v/>
      </c>
      <c r="N53" s="8">
        <f>IF(A53="","",M53*H53)</f>
        <v/>
      </c>
      <c r="O53" s="7">
        <f>IF(A53="","",IF(M53&lt;=K53,"Repor","Normal"))</f>
        <v/>
      </c>
    </row>
    <row r="54">
      <c r="A54" s="2" t="n"/>
      <c r="B54" s="3" t="n"/>
      <c r="C54" s="2" t="n"/>
      <c r="D54" s="2" t="n"/>
      <c r="E54" s="3" t="n"/>
      <c r="F54" s="3" t="n"/>
      <c r="G54" s="3" t="n"/>
      <c r="H54" s="4" t="n"/>
      <c r="I54" s="4" t="n"/>
      <c r="J54" s="2" t="n"/>
      <c r="K54" s="2" t="n"/>
      <c r="L54" s="5">
        <f>IF(A54="","",SUMIF('Vendas'!$D:$D,A54,'Vendas'!$G:$G))</f>
        <v/>
      </c>
      <c r="M54" s="5">
        <f>IF(A54="","",J54-L54)</f>
        <v/>
      </c>
      <c r="N54" s="6">
        <f>IF(A54="","",M54*H54)</f>
        <v/>
      </c>
      <c r="O54" s="5">
        <f>IF(A54="","",IF(M54&lt;=K54,"Repor","Normal"))</f>
        <v/>
      </c>
    </row>
    <row r="55">
      <c r="A55" s="2" t="n"/>
      <c r="B55" s="3" t="n"/>
      <c r="C55" s="2" t="n"/>
      <c r="D55" s="2" t="n"/>
      <c r="E55" s="3" t="n"/>
      <c r="F55" s="3" t="n"/>
      <c r="G55" s="3" t="n"/>
      <c r="H55" s="4" t="n"/>
      <c r="I55" s="4" t="n"/>
      <c r="J55" s="2" t="n"/>
      <c r="K55" s="2" t="n"/>
      <c r="L55" s="7">
        <f>IF(A55="","",SUMIF('Vendas'!$D:$D,A55,'Vendas'!$G:$G))</f>
        <v/>
      </c>
      <c r="M55" s="7">
        <f>IF(A55="","",J55-L55)</f>
        <v/>
      </c>
      <c r="N55" s="8">
        <f>IF(A55="","",M55*H55)</f>
        <v/>
      </c>
      <c r="O55" s="7">
        <f>IF(A55="","",IF(M55&lt;=K55,"Repor","Normal"))</f>
        <v/>
      </c>
    </row>
    <row r="56">
      <c r="A56" s="2" t="n"/>
      <c r="B56" s="3" t="n"/>
      <c r="C56" s="2" t="n"/>
      <c r="D56" s="2" t="n"/>
      <c r="E56" s="3" t="n"/>
      <c r="F56" s="3" t="n"/>
      <c r="G56" s="3" t="n"/>
      <c r="H56" s="4" t="n"/>
      <c r="I56" s="4" t="n"/>
      <c r="J56" s="2" t="n"/>
      <c r="K56" s="2" t="n"/>
      <c r="L56" s="5">
        <f>IF(A56="","",SUMIF('Vendas'!$D:$D,A56,'Vendas'!$G:$G))</f>
        <v/>
      </c>
      <c r="M56" s="5">
        <f>IF(A56="","",J56-L56)</f>
        <v/>
      </c>
      <c r="N56" s="6">
        <f>IF(A56="","",M56*H56)</f>
        <v/>
      </c>
      <c r="O56" s="5">
        <f>IF(A56="","",IF(M56&lt;=K56,"Repor","Normal"))</f>
        <v/>
      </c>
    </row>
    <row r="57">
      <c r="A57" s="2" t="n"/>
      <c r="B57" s="3" t="n"/>
      <c r="C57" s="2" t="n"/>
      <c r="D57" s="2" t="n"/>
      <c r="E57" s="3" t="n"/>
      <c r="F57" s="3" t="n"/>
      <c r="G57" s="3" t="n"/>
      <c r="H57" s="4" t="n"/>
      <c r="I57" s="4" t="n"/>
      <c r="J57" s="2" t="n"/>
      <c r="K57" s="2" t="n"/>
      <c r="L57" s="7">
        <f>IF(A57="","",SUMIF('Vendas'!$D:$D,A57,'Vendas'!$G:$G))</f>
        <v/>
      </c>
      <c r="M57" s="7">
        <f>IF(A57="","",J57-L57)</f>
        <v/>
      </c>
      <c r="N57" s="8">
        <f>IF(A57="","",M57*H57)</f>
        <v/>
      </c>
      <c r="O57" s="7">
        <f>IF(A57="","",IF(M57&lt;=K57,"Repor","Normal"))</f>
        <v/>
      </c>
    </row>
    <row r="58">
      <c r="A58" s="2" t="n"/>
      <c r="B58" s="3" t="n"/>
      <c r="C58" s="2" t="n"/>
      <c r="D58" s="2" t="n"/>
      <c r="E58" s="3" t="n"/>
      <c r="F58" s="3" t="n"/>
      <c r="G58" s="3" t="n"/>
      <c r="H58" s="4" t="n"/>
      <c r="I58" s="4" t="n"/>
      <c r="J58" s="2" t="n"/>
      <c r="K58" s="2" t="n"/>
      <c r="L58" s="5">
        <f>IF(A58="","",SUMIF('Vendas'!$D:$D,A58,'Vendas'!$G:$G))</f>
        <v/>
      </c>
      <c r="M58" s="5">
        <f>IF(A58="","",J58-L58)</f>
        <v/>
      </c>
      <c r="N58" s="6">
        <f>IF(A58="","",M58*H58)</f>
        <v/>
      </c>
      <c r="O58" s="5">
        <f>IF(A58="","",IF(M58&lt;=K58,"Repor","Normal"))</f>
        <v/>
      </c>
    </row>
    <row r="59">
      <c r="A59" s="2" t="n"/>
      <c r="B59" s="3" t="n"/>
      <c r="C59" s="2" t="n"/>
      <c r="D59" s="2" t="n"/>
      <c r="E59" s="3" t="n"/>
      <c r="F59" s="3" t="n"/>
      <c r="G59" s="3" t="n"/>
      <c r="H59" s="4" t="n"/>
      <c r="I59" s="4" t="n"/>
      <c r="J59" s="2" t="n"/>
      <c r="K59" s="2" t="n"/>
      <c r="L59" s="7">
        <f>IF(A59="","",SUMIF('Vendas'!$D:$D,A59,'Vendas'!$G:$G))</f>
        <v/>
      </c>
      <c r="M59" s="7">
        <f>IF(A59="","",J59-L59)</f>
        <v/>
      </c>
      <c r="N59" s="8">
        <f>IF(A59="","",M59*H59)</f>
        <v/>
      </c>
      <c r="O59" s="7">
        <f>IF(A59="","",IF(M59&lt;=K59,"Repor","Normal"))</f>
        <v/>
      </c>
    </row>
    <row r="60">
      <c r="A60" s="2" t="n"/>
      <c r="B60" s="3" t="n"/>
      <c r="C60" s="2" t="n"/>
      <c r="D60" s="2" t="n"/>
      <c r="E60" s="3" t="n"/>
      <c r="F60" s="3" t="n"/>
      <c r="G60" s="3" t="n"/>
      <c r="H60" s="4" t="n"/>
      <c r="I60" s="4" t="n"/>
      <c r="J60" s="2" t="n"/>
      <c r="K60" s="2" t="n"/>
      <c r="L60" s="5">
        <f>IF(A60="","",SUMIF('Vendas'!$D:$D,A60,'Vendas'!$G:$G))</f>
        <v/>
      </c>
      <c r="M60" s="5">
        <f>IF(A60="","",J60-L60)</f>
        <v/>
      </c>
      <c r="N60" s="6">
        <f>IF(A60="","",M60*H60)</f>
        <v/>
      </c>
      <c r="O60" s="5">
        <f>IF(A60="","",IF(M60&lt;=K60,"Repor","Normal"))</f>
        <v/>
      </c>
    </row>
    <row r="61">
      <c r="A61" s="2" t="n"/>
      <c r="B61" s="3" t="n"/>
      <c r="C61" s="2" t="n"/>
      <c r="D61" s="2" t="n"/>
      <c r="E61" s="3" t="n"/>
      <c r="F61" s="3" t="n"/>
      <c r="G61" s="3" t="n"/>
      <c r="H61" s="4" t="n"/>
      <c r="I61" s="4" t="n"/>
      <c r="J61" s="2" t="n"/>
      <c r="K61" s="2" t="n"/>
      <c r="L61" s="7">
        <f>IF(A61="","",SUMIF('Vendas'!$D:$D,A61,'Vendas'!$G:$G))</f>
        <v/>
      </c>
      <c r="M61" s="7">
        <f>IF(A61="","",J61-L61)</f>
        <v/>
      </c>
      <c r="N61" s="8">
        <f>IF(A61="","",M61*H61)</f>
        <v/>
      </c>
      <c r="O61" s="7">
        <f>IF(A61="","",IF(M61&lt;=K61,"Repor","Normal"))</f>
        <v/>
      </c>
    </row>
    <row r="62">
      <c r="A62" s="2" t="n"/>
      <c r="B62" s="3" t="n"/>
      <c r="C62" s="2" t="n"/>
      <c r="D62" s="2" t="n"/>
      <c r="E62" s="3" t="n"/>
      <c r="F62" s="3" t="n"/>
      <c r="G62" s="3" t="n"/>
      <c r="H62" s="4" t="n"/>
      <c r="I62" s="4" t="n"/>
      <c r="J62" s="2" t="n"/>
      <c r="K62" s="2" t="n"/>
      <c r="L62" s="5">
        <f>IF(A62="","",SUMIF('Vendas'!$D:$D,A62,'Vendas'!$G:$G))</f>
        <v/>
      </c>
      <c r="M62" s="5">
        <f>IF(A62="","",J62-L62)</f>
        <v/>
      </c>
      <c r="N62" s="6">
        <f>IF(A62="","",M62*H62)</f>
        <v/>
      </c>
      <c r="O62" s="5">
        <f>IF(A62="","",IF(M62&lt;=K62,"Repor","Normal"))</f>
        <v/>
      </c>
    </row>
    <row r="63">
      <c r="A63" s="2" t="n"/>
      <c r="B63" s="3" t="n"/>
      <c r="C63" s="2" t="n"/>
      <c r="D63" s="2" t="n"/>
      <c r="E63" s="3" t="n"/>
      <c r="F63" s="3" t="n"/>
      <c r="G63" s="3" t="n"/>
      <c r="H63" s="4" t="n"/>
      <c r="I63" s="4" t="n"/>
      <c r="J63" s="2" t="n"/>
      <c r="K63" s="2" t="n"/>
      <c r="L63" s="7">
        <f>IF(A63="","",SUMIF('Vendas'!$D:$D,A63,'Vendas'!$G:$G))</f>
        <v/>
      </c>
      <c r="M63" s="7">
        <f>IF(A63="","",J63-L63)</f>
        <v/>
      </c>
      <c r="N63" s="8">
        <f>IF(A63="","",M63*H63)</f>
        <v/>
      </c>
      <c r="O63" s="7">
        <f>IF(A63="","",IF(M63&lt;=K63,"Repor","Normal"))</f>
        <v/>
      </c>
    </row>
    <row r="64">
      <c r="A64" s="2" t="n"/>
      <c r="B64" s="3" t="n"/>
      <c r="C64" s="2" t="n"/>
      <c r="D64" s="2" t="n"/>
      <c r="E64" s="3" t="n"/>
      <c r="F64" s="3" t="n"/>
      <c r="G64" s="3" t="n"/>
      <c r="H64" s="4" t="n"/>
      <c r="I64" s="4" t="n"/>
      <c r="J64" s="2" t="n"/>
      <c r="K64" s="2" t="n"/>
      <c r="L64" s="5">
        <f>IF(A64="","",SUMIF('Vendas'!$D:$D,A64,'Vendas'!$G:$G))</f>
        <v/>
      </c>
      <c r="M64" s="5">
        <f>IF(A64="","",J64-L64)</f>
        <v/>
      </c>
      <c r="N64" s="6">
        <f>IF(A64="","",M64*H64)</f>
        <v/>
      </c>
      <c r="O64" s="5">
        <f>IF(A64="","",IF(M64&lt;=K64,"Repor","Normal"))</f>
        <v/>
      </c>
    </row>
    <row r="65">
      <c r="A65" s="2" t="n"/>
      <c r="B65" s="3" t="n"/>
      <c r="C65" s="2" t="n"/>
      <c r="D65" s="2" t="n"/>
      <c r="E65" s="3" t="n"/>
      <c r="F65" s="3" t="n"/>
      <c r="G65" s="3" t="n"/>
      <c r="H65" s="4" t="n"/>
      <c r="I65" s="4" t="n"/>
      <c r="J65" s="2" t="n"/>
      <c r="K65" s="2" t="n"/>
      <c r="L65" s="7">
        <f>IF(A65="","",SUMIF('Vendas'!$D:$D,A65,'Vendas'!$G:$G))</f>
        <v/>
      </c>
      <c r="M65" s="7">
        <f>IF(A65="","",J65-L65)</f>
        <v/>
      </c>
      <c r="N65" s="8">
        <f>IF(A65="","",M65*H65)</f>
        <v/>
      </c>
      <c r="O65" s="7">
        <f>IF(A65="","",IF(M65&lt;=K65,"Repor","Normal"))</f>
        <v/>
      </c>
    </row>
    <row r="66">
      <c r="A66" s="2" t="n"/>
      <c r="B66" s="3" t="n"/>
      <c r="C66" s="2" t="n"/>
      <c r="D66" s="2" t="n"/>
      <c r="E66" s="3" t="n"/>
      <c r="F66" s="3" t="n"/>
      <c r="G66" s="3" t="n"/>
      <c r="H66" s="4" t="n"/>
      <c r="I66" s="4" t="n"/>
      <c r="J66" s="2" t="n"/>
      <c r="K66" s="2" t="n"/>
      <c r="L66" s="5">
        <f>IF(A66="","",SUMIF('Vendas'!$D:$D,A66,'Vendas'!$G:$G))</f>
        <v/>
      </c>
      <c r="M66" s="5">
        <f>IF(A66="","",J66-L66)</f>
        <v/>
      </c>
      <c r="N66" s="6">
        <f>IF(A66="","",M66*H66)</f>
        <v/>
      </c>
      <c r="O66" s="5">
        <f>IF(A66="","",IF(M66&lt;=K66,"Repor","Normal"))</f>
        <v/>
      </c>
    </row>
    <row r="67">
      <c r="A67" s="2" t="n"/>
      <c r="B67" s="3" t="n"/>
      <c r="C67" s="2" t="n"/>
      <c r="D67" s="2" t="n"/>
      <c r="E67" s="3" t="n"/>
      <c r="F67" s="3" t="n"/>
      <c r="G67" s="3" t="n"/>
      <c r="H67" s="4" t="n"/>
      <c r="I67" s="4" t="n"/>
      <c r="J67" s="2" t="n"/>
      <c r="K67" s="2" t="n"/>
      <c r="L67" s="7">
        <f>IF(A67="","",SUMIF('Vendas'!$D:$D,A67,'Vendas'!$G:$G))</f>
        <v/>
      </c>
      <c r="M67" s="7">
        <f>IF(A67="","",J67-L67)</f>
        <v/>
      </c>
      <c r="N67" s="8">
        <f>IF(A67="","",M67*H67)</f>
        <v/>
      </c>
      <c r="O67" s="7">
        <f>IF(A67="","",IF(M67&lt;=K67,"Repor","Normal"))</f>
        <v/>
      </c>
    </row>
    <row r="68">
      <c r="A68" s="2" t="n"/>
      <c r="B68" s="3" t="n"/>
      <c r="C68" s="2" t="n"/>
      <c r="D68" s="2" t="n"/>
      <c r="E68" s="3" t="n"/>
      <c r="F68" s="3" t="n"/>
      <c r="G68" s="3" t="n"/>
      <c r="H68" s="4" t="n"/>
      <c r="I68" s="4" t="n"/>
      <c r="J68" s="2" t="n"/>
      <c r="K68" s="2" t="n"/>
      <c r="L68" s="5">
        <f>IF(A68="","",SUMIF('Vendas'!$D:$D,A68,'Vendas'!$G:$G))</f>
        <v/>
      </c>
      <c r="M68" s="5">
        <f>IF(A68="","",J68-L68)</f>
        <v/>
      </c>
      <c r="N68" s="6">
        <f>IF(A68="","",M68*H68)</f>
        <v/>
      </c>
      <c r="O68" s="5">
        <f>IF(A68="","",IF(M68&lt;=K68,"Repor","Normal"))</f>
        <v/>
      </c>
    </row>
    <row r="69">
      <c r="A69" s="2" t="n"/>
      <c r="B69" s="3" t="n"/>
      <c r="C69" s="2" t="n"/>
      <c r="D69" s="2" t="n"/>
      <c r="E69" s="3" t="n"/>
      <c r="F69" s="3" t="n"/>
      <c r="G69" s="3" t="n"/>
      <c r="H69" s="4" t="n"/>
      <c r="I69" s="4" t="n"/>
      <c r="J69" s="2" t="n"/>
      <c r="K69" s="2" t="n"/>
      <c r="L69" s="7">
        <f>IF(A69="","",SUMIF('Vendas'!$D:$D,A69,'Vendas'!$G:$G))</f>
        <v/>
      </c>
      <c r="M69" s="7">
        <f>IF(A69="","",J69-L69)</f>
        <v/>
      </c>
      <c r="N69" s="8">
        <f>IF(A69="","",M69*H69)</f>
        <v/>
      </c>
      <c r="O69" s="7">
        <f>IF(A69="","",IF(M69&lt;=K69,"Repor","Normal"))</f>
        <v/>
      </c>
    </row>
    <row r="70">
      <c r="A70" s="2" t="n"/>
      <c r="B70" s="3" t="n"/>
      <c r="C70" s="2" t="n"/>
      <c r="D70" s="2" t="n"/>
      <c r="E70" s="3" t="n"/>
      <c r="F70" s="3" t="n"/>
      <c r="G70" s="3" t="n"/>
      <c r="H70" s="4" t="n"/>
      <c r="I70" s="4" t="n"/>
      <c r="J70" s="2" t="n"/>
      <c r="K70" s="2" t="n"/>
      <c r="L70" s="5">
        <f>IF(A70="","",SUMIF('Vendas'!$D:$D,A70,'Vendas'!$G:$G))</f>
        <v/>
      </c>
      <c r="M70" s="5">
        <f>IF(A70="","",J70-L70)</f>
        <v/>
      </c>
      <c r="N70" s="6">
        <f>IF(A70="","",M70*H70)</f>
        <v/>
      </c>
      <c r="O70" s="5">
        <f>IF(A70="","",IF(M70&lt;=K70,"Repor","Normal"))</f>
        <v/>
      </c>
    </row>
    <row r="71">
      <c r="A71" s="2" t="n"/>
      <c r="B71" s="3" t="n"/>
      <c r="C71" s="2" t="n"/>
      <c r="D71" s="2" t="n"/>
      <c r="E71" s="3" t="n"/>
      <c r="F71" s="3" t="n"/>
      <c r="G71" s="3" t="n"/>
      <c r="H71" s="4" t="n"/>
      <c r="I71" s="4" t="n"/>
      <c r="J71" s="2" t="n"/>
      <c r="K71" s="2" t="n"/>
      <c r="L71" s="7">
        <f>IF(A71="","",SUMIF('Vendas'!$D:$D,A71,'Vendas'!$G:$G))</f>
        <v/>
      </c>
      <c r="M71" s="7">
        <f>IF(A71="","",J71-L71)</f>
        <v/>
      </c>
      <c r="N71" s="8">
        <f>IF(A71="","",M71*H71)</f>
        <v/>
      </c>
      <c r="O71" s="7">
        <f>IF(A71="","",IF(M71&lt;=K71,"Repor","Normal"))</f>
        <v/>
      </c>
    </row>
    <row r="72">
      <c r="A72" s="2" t="n"/>
      <c r="B72" s="3" t="n"/>
      <c r="C72" s="2" t="n"/>
      <c r="D72" s="2" t="n"/>
      <c r="E72" s="3" t="n"/>
      <c r="F72" s="3" t="n"/>
      <c r="G72" s="3" t="n"/>
      <c r="H72" s="4" t="n"/>
      <c r="I72" s="4" t="n"/>
      <c r="J72" s="2" t="n"/>
      <c r="K72" s="2" t="n"/>
      <c r="L72" s="5">
        <f>IF(A72="","",SUMIF('Vendas'!$D:$D,A72,'Vendas'!$G:$G))</f>
        <v/>
      </c>
      <c r="M72" s="5">
        <f>IF(A72="","",J72-L72)</f>
        <v/>
      </c>
      <c r="N72" s="6">
        <f>IF(A72="","",M72*H72)</f>
        <v/>
      </c>
      <c r="O72" s="5">
        <f>IF(A72="","",IF(M72&lt;=K72,"Repor","Normal"))</f>
        <v/>
      </c>
    </row>
    <row r="73">
      <c r="A73" s="2" t="n"/>
      <c r="B73" s="3" t="n"/>
      <c r="C73" s="2" t="n"/>
      <c r="D73" s="2" t="n"/>
      <c r="E73" s="3" t="n"/>
      <c r="F73" s="3" t="n"/>
      <c r="G73" s="3" t="n"/>
      <c r="H73" s="4" t="n"/>
      <c r="I73" s="4" t="n"/>
      <c r="J73" s="2" t="n"/>
      <c r="K73" s="2" t="n"/>
      <c r="L73" s="7">
        <f>IF(A73="","",SUMIF('Vendas'!$D:$D,A73,'Vendas'!$G:$G))</f>
        <v/>
      </c>
      <c r="M73" s="7">
        <f>IF(A73="","",J73-L73)</f>
        <v/>
      </c>
      <c r="N73" s="8">
        <f>IF(A73="","",M73*H73)</f>
        <v/>
      </c>
      <c r="O73" s="7">
        <f>IF(A73="","",IF(M73&lt;=K73,"Repor","Normal"))</f>
        <v/>
      </c>
    </row>
    <row r="74">
      <c r="A74" s="2" t="n"/>
      <c r="B74" s="3" t="n"/>
      <c r="C74" s="2" t="n"/>
      <c r="D74" s="2" t="n"/>
      <c r="E74" s="3" t="n"/>
      <c r="F74" s="3" t="n"/>
      <c r="G74" s="3" t="n"/>
      <c r="H74" s="4" t="n"/>
      <c r="I74" s="4" t="n"/>
      <c r="J74" s="2" t="n"/>
      <c r="K74" s="2" t="n"/>
      <c r="L74" s="5">
        <f>IF(A74="","",SUMIF('Vendas'!$D:$D,A74,'Vendas'!$G:$G))</f>
        <v/>
      </c>
      <c r="M74" s="5">
        <f>IF(A74="","",J74-L74)</f>
        <v/>
      </c>
      <c r="N74" s="6">
        <f>IF(A74="","",M74*H74)</f>
        <v/>
      </c>
      <c r="O74" s="5">
        <f>IF(A74="","",IF(M74&lt;=K74,"Repor","Normal"))</f>
        <v/>
      </c>
    </row>
    <row r="75">
      <c r="A75" s="2" t="n"/>
      <c r="B75" s="3" t="n"/>
      <c r="C75" s="2" t="n"/>
      <c r="D75" s="2" t="n"/>
      <c r="E75" s="3" t="n"/>
      <c r="F75" s="3" t="n"/>
      <c r="G75" s="3" t="n"/>
      <c r="H75" s="4" t="n"/>
      <c r="I75" s="4" t="n"/>
      <c r="J75" s="2" t="n"/>
      <c r="K75" s="2" t="n"/>
      <c r="L75" s="7">
        <f>IF(A75="","",SUMIF('Vendas'!$D:$D,A75,'Vendas'!$G:$G))</f>
        <v/>
      </c>
      <c r="M75" s="7">
        <f>IF(A75="","",J75-L75)</f>
        <v/>
      </c>
      <c r="N75" s="8">
        <f>IF(A75="","",M75*H75)</f>
        <v/>
      </c>
      <c r="O75" s="7">
        <f>IF(A75="","",IF(M75&lt;=K75,"Repor","Normal"))</f>
        <v/>
      </c>
    </row>
    <row r="76">
      <c r="A76" s="2" t="n"/>
      <c r="B76" s="3" t="n"/>
      <c r="C76" s="2" t="n"/>
      <c r="D76" s="2" t="n"/>
      <c r="E76" s="3" t="n"/>
      <c r="F76" s="3" t="n"/>
      <c r="G76" s="3" t="n"/>
      <c r="H76" s="4" t="n"/>
      <c r="I76" s="4" t="n"/>
      <c r="J76" s="2" t="n"/>
      <c r="K76" s="2" t="n"/>
      <c r="L76" s="5">
        <f>IF(A76="","",SUMIF('Vendas'!$D:$D,A76,'Vendas'!$G:$G))</f>
        <v/>
      </c>
      <c r="M76" s="5">
        <f>IF(A76="","",J76-L76)</f>
        <v/>
      </c>
      <c r="N76" s="6">
        <f>IF(A76="","",M76*H76)</f>
        <v/>
      </c>
      <c r="O76" s="5">
        <f>IF(A76="","",IF(M76&lt;=K76,"Repor","Normal"))</f>
        <v/>
      </c>
    </row>
    <row r="77">
      <c r="A77" s="2" t="n"/>
      <c r="B77" s="3" t="n"/>
      <c r="C77" s="2" t="n"/>
      <c r="D77" s="2" t="n"/>
      <c r="E77" s="3" t="n"/>
      <c r="F77" s="3" t="n"/>
      <c r="G77" s="3" t="n"/>
      <c r="H77" s="4" t="n"/>
      <c r="I77" s="4" t="n"/>
      <c r="J77" s="2" t="n"/>
      <c r="K77" s="2" t="n"/>
      <c r="L77" s="7">
        <f>IF(A77="","",SUMIF('Vendas'!$D:$D,A77,'Vendas'!$G:$G))</f>
        <v/>
      </c>
      <c r="M77" s="7">
        <f>IF(A77="","",J77-L77)</f>
        <v/>
      </c>
      <c r="N77" s="8">
        <f>IF(A77="","",M77*H77)</f>
        <v/>
      </c>
      <c r="O77" s="7">
        <f>IF(A77="","",IF(M77&lt;=K77,"Repor","Normal"))</f>
        <v/>
      </c>
    </row>
    <row r="78">
      <c r="A78" s="2" t="n"/>
      <c r="B78" s="3" t="n"/>
      <c r="C78" s="2" t="n"/>
      <c r="D78" s="2" t="n"/>
      <c r="E78" s="3" t="n"/>
      <c r="F78" s="3" t="n"/>
      <c r="G78" s="3" t="n"/>
      <c r="H78" s="4" t="n"/>
      <c r="I78" s="4" t="n"/>
      <c r="J78" s="2" t="n"/>
      <c r="K78" s="2" t="n"/>
      <c r="L78" s="5">
        <f>IF(A78="","",SUMIF('Vendas'!$D:$D,A78,'Vendas'!$G:$G))</f>
        <v/>
      </c>
      <c r="M78" s="5">
        <f>IF(A78="","",J78-L78)</f>
        <v/>
      </c>
      <c r="N78" s="6">
        <f>IF(A78="","",M78*H78)</f>
        <v/>
      </c>
      <c r="O78" s="5">
        <f>IF(A78="","",IF(M78&lt;=K78,"Repor","Normal"))</f>
        <v/>
      </c>
    </row>
    <row r="79">
      <c r="A79" s="2" t="n"/>
      <c r="B79" s="3" t="n"/>
      <c r="C79" s="2" t="n"/>
      <c r="D79" s="2" t="n"/>
      <c r="E79" s="3" t="n"/>
      <c r="F79" s="3" t="n"/>
      <c r="G79" s="3" t="n"/>
      <c r="H79" s="4" t="n"/>
      <c r="I79" s="4" t="n"/>
      <c r="J79" s="2" t="n"/>
      <c r="K79" s="2" t="n"/>
      <c r="L79" s="7">
        <f>IF(A79="","",SUMIF('Vendas'!$D:$D,A79,'Vendas'!$G:$G))</f>
        <v/>
      </c>
      <c r="M79" s="7">
        <f>IF(A79="","",J79-L79)</f>
        <v/>
      </c>
      <c r="N79" s="8">
        <f>IF(A79="","",M79*H79)</f>
        <v/>
      </c>
      <c r="O79" s="7">
        <f>IF(A79="","",IF(M79&lt;=K79,"Repor","Normal"))</f>
        <v/>
      </c>
    </row>
    <row r="80">
      <c r="A80" s="2" t="n"/>
      <c r="B80" s="3" t="n"/>
      <c r="C80" s="2" t="n"/>
      <c r="D80" s="2" t="n"/>
      <c r="E80" s="3" t="n"/>
      <c r="F80" s="3" t="n"/>
      <c r="G80" s="3" t="n"/>
      <c r="H80" s="4" t="n"/>
      <c r="I80" s="4" t="n"/>
      <c r="J80" s="2" t="n"/>
      <c r="K80" s="2" t="n"/>
      <c r="L80" s="5">
        <f>IF(A80="","",SUMIF('Vendas'!$D:$D,A80,'Vendas'!$G:$G))</f>
        <v/>
      </c>
      <c r="M80" s="5">
        <f>IF(A80="","",J80-L80)</f>
        <v/>
      </c>
      <c r="N80" s="6">
        <f>IF(A80="","",M80*H80)</f>
        <v/>
      </c>
      <c r="O80" s="5">
        <f>IF(A80="","",IF(M80&lt;=K80,"Repor","Normal"))</f>
        <v/>
      </c>
    </row>
    <row r="81">
      <c r="A81" s="2" t="n"/>
      <c r="B81" s="3" t="n"/>
      <c r="C81" s="2" t="n"/>
      <c r="D81" s="2" t="n"/>
      <c r="E81" s="3" t="n"/>
      <c r="F81" s="3" t="n"/>
      <c r="G81" s="3" t="n"/>
      <c r="H81" s="4" t="n"/>
      <c r="I81" s="4" t="n"/>
      <c r="J81" s="2" t="n"/>
      <c r="K81" s="2" t="n"/>
      <c r="L81" s="7">
        <f>IF(A81="","",SUMIF('Vendas'!$D:$D,A81,'Vendas'!$G:$G))</f>
        <v/>
      </c>
      <c r="M81" s="7">
        <f>IF(A81="","",J81-L81)</f>
        <v/>
      </c>
      <c r="N81" s="8">
        <f>IF(A81="","",M81*H81)</f>
        <v/>
      </c>
      <c r="O81" s="7">
        <f>IF(A81="","",IF(M81&lt;=K81,"Repor","Normal"))</f>
        <v/>
      </c>
    </row>
    <row r="82">
      <c r="A82" s="2" t="n"/>
      <c r="B82" s="3" t="n"/>
      <c r="C82" s="2" t="n"/>
      <c r="D82" s="2" t="n"/>
      <c r="E82" s="3" t="n"/>
      <c r="F82" s="3" t="n"/>
      <c r="G82" s="3" t="n"/>
      <c r="H82" s="4" t="n"/>
      <c r="I82" s="4" t="n"/>
      <c r="J82" s="2" t="n"/>
      <c r="K82" s="2" t="n"/>
      <c r="L82" s="5">
        <f>IF(A82="","",SUMIF('Vendas'!$D:$D,A82,'Vendas'!$G:$G))</f>
        <v/>
      </c>
      <c r="M82" s="5">
        <f>IF(A82="","",J82-L82)</f>
        <v/>
      </c>
      <c r="N82" s="6">
        <f>IF(A82="","",M82*H82)</f>
        <v/>
      </c>
      <c r="O82" s="5">
        <f>IF(A82="","",IF(M82&lt;=K82,"Repor","Normal"))</f>
        <v/>
      </c>
    </row>
    <row r="83">
      <c r="A83" s="2" t="n"/>
      <c r="B83" s="3" t="n"/>
      <c r="C83" s="2" t="n"/>
      <c r="D83" s="2" t="n"/>
      <c r="E83" s="3" t="n"/>
      <c r="F83" s="3" t="n"/>
      <c r="G83" s="3" t="n"/>
      <c r="H83" s="4" t="n"/>
      <c r="I83" s="4" t="n"/>
      <c r="J83" s="2" t="n"/>
      <c r="K83" s="2" t="n"/>
      <c r="L83" s="7">
        <f>IF(A83="","",SUMIF('Vendas'!$D:$D,A83,'Vendas'!$G:$G))</f>
        <v/>
      </c>
      <c r="M83" s="7">
        <f>IF(A83="","",J83-L83)</f>
        <v/>
      </c>
      <c r="N83" s="8">
        <f>IF(A83="","",M83*H83)</f>
        <v/>
      </c>
      <c r="O83" s="7">
        <f>IF(A83="","",IF(M83&lt;=K83,"Repor","Normal"))</f>
        <v/>
      </c>
    </row>
    <row r="84">
      <c r="A84" s="2" t="n"/>
      <c r="B84" s="3" t="n"/>
      <c r="C84" s="2" t="n"/>
      <c r="D84" s="2" t="n"/>
      <c r="E84" s="3" t="n"/>
      <c r="F84" s="3" t="n"/>
      <c r="G84" s="3" t="n"/>
      <c r="H84" s="4" t="n"/>
      <c r="I84" s="4" t="n"/>
      <c r="J84" s="2" t="n"/>
      <c r="K84" s="2" t="n"/>
      <c r="L84" s="5">
        <f>IF(A84="","",SUMIF('Vendas'!$D:$D,A84,'Vendas'!$G:$G))</f>
        <v/>
      </c>
      <c r="M84" s="5">
        <f>IF(A84="","",J84-L84)</f>
        <v/>
      </c>
      <c r="N84" s="6">
        <f>IF(A84="","",M84*H84)</f>
        <v/>
      </c>
      <c r="O84" s="5">
        <f>IF(A84="","",IF(M84&lt;=K84,"Repor","Normal"))</f>
        <v/>
      </c>
    </row>
    <row r="85">
      <c r="A85" s="2" t="n"/>
      <c r="B85" s="3" t="n"/>
      <c r="C85" s="2" t="n"/>
      <c r="D85" s="2" t="n"/>
      <c r="E85" s="3" t="n"/>
      <c r="F85" s="3" t="n"/>
      <c r="G85" s="3" t="n"/>
      <c r="H85" s="4" t="n"/>
      <c r="I85" s="4" t="n"/>
      <c r="J85" s="2" t="n"/>
      <c r="K85" s="2" t="n"/>
      <c r="L85" s="7">
        <f>IF(A85="","",SUMIF('Vendas'!$D:$D,A85,'Vendas'!$G:$G))</f>
        <v/>
      </c>
      <c r="M85" s="7">
        <f>IF(A85="","",J85-L85)</f>
        <v/>
      </c>
      <c r="N85" s="8">
        <f>IF(A85="","",M85*H85)</f>
        <v/>
      </c>
      <c r="O85" s="7">
        <f>IF(A85="","",IF(M85&lt;=K85,"Repor","Normal"))</f>
        <v/>
      </c>
    </row>
    <row r="86">
      <c r="A86" s="2" t="n"/>
      <c r="B86" s="3" t="n"/>
      <c r="C86" s="2" t="n"/>
      <c r="D86" s="2" t="n"/>
      <c r="E86" s="3" t="n"/>
      <c r="F86" s="3" t="n"/>
      <c r="G86" s="3" t="n"/>
      <c r="H86" s="4" t="n"/>
      <c r="I86" s="4" t="n"/>
      <c r="J86" s="2" t="n"/>
      <c r="K86" s="2" t="n"/>
      <c r="L86" s="5">
        <f>IF(A86="","",SUMIF('Vendas'!$D:$D,A86,'Vendas'!$G:$G))</f>
        <v/>
      </c>
      <c r="M86" s="5">
        <f>IF(A86="","",J86-L86)</f>
        <v/>
      </c>
      <c r="N86" s="6">
        <f>IF(A86="","",M86*H86)</f>
        <v/>
      </c>
      <c r="O86" s="5">
        <f>IF(A86="","",IF(M86&lt;=K86,"Repor","Normal"))</f>
        <v/>
      </c>
    </row>
    <row r="87">
      <c r="A87" s="2" t="n"/>
      <c r="B87" s="3" t="n"/>
      <c r="C87" s="2" t="n"/>
      <c r="D87" s="2" t="n"/>
      <c r="E87" s="3" t="n"/>
      <c r="F87" s="3" t="n"/>
      <c r="G87" s="3" t="n"/>
      <c r="H87" s="4" t="n"/>
      <c r="I87" s="4" t="n"/>
      <c r="J87" s="2" t="n"/>
      <c r="K87" s="2" t="n"/>
      <c r="L87" s="7">
        <f>IF(A87="","",SUMIF('Vendas'!$D:$D,A87,'Vendas'!$G:$G))</f>
        <v/>
      </c>
      <c r="M87" s="7">
        <f>IF(A87="","",J87-L87)</f>
        <v/>
      </c>
      <c r="N87" s="8">
        <f>IF(A87="","",M87*H87)</f>
        <v/>
      </c>
      <c r="O87" s="7">
        <f>IF(A87="","",IF(M87&lt;=K87,"Repor","Normal"))</f>
        <v/>
      </c>
    </row>
    <row r="88">
      <c r="A88" s="2" t="n"/>
      <c r="B88" s="3" t="n"/>
      <c r="C88" s="2" t="n"/>
      <c r="D88" s="2" t="n"/>
      <c r="E88" s="3" t="n"/>
      <c r="F88" s="3" t="n"/>
      <c r="G88" s="3" t="n"/>
      <c r="H88" s="4" t="n"/>
      <c r="I88" s="4" t="n"/>
      <c r="J88" s="2" t="n"/>
      <c r="K88" s="2" t="n"/>
      <c r="L88" s="5">
        <f>IF(A88="","",SUMIF('Vendas'!$D:$D,A88,'Vendas'!$G:$G))</f>
        <v/>
      </c>
      <c r="M88" s="5">
        <f>IF(A88="","",J88-L88)</f>
        <v/>
      </c>
      <c r="N88" s="6">
        <f>IF(A88="","",M88*H88)</f>
        <v/>
      </c>
      <c r="O88" s="5">
        <f>IF(A88="","",IF(M88&lt;=K88,"Repor","Normal"))</f>
        <v/>
      </c>
    </row>
    <row r="89">
      <c r="A89" s="2" t="n"/>
      <c r="B89" s="3" t="n"/>
      <c r="C89" s="2" t="n"/>
      <c r="D89" s="2" t="n"/>
      <c r="E89" s="3" t="n"/>
      <c r="F89" s="3" t="n"/>
      <c r="G89" s="3" t="n"/>
      <c r="H89" s="4" t="n"/>
      <c r="I89" s="4" t="n"/>
      <c r="J89" s="2" t="n"/>
      <c r="K89" s="2" t="n"/>
      <c r="L89" s="7">
        <f>IF(A89="","",SUMIF('Vendas'!$D:$D,A89,'Vendas'!$G:$G))</f>
        <v/>
      </c>
      <c r="M89" s="7">
        <f>IF(A89="","",J89-L89)</f>
        <v/>
      </c>
      <c r="N89" s="8">
        <f>IF(A89="","",M89*H89)</f>
        <v/>
      </c>
      <c r="O89" s="7">
        <f>IF(A89="","",IF(M89&lt;=K89,"Repor","Normal"))</f>
        <v/>
      </c>
    </row>
    <row r="90">
      <c r="A90" s="2" t="n"/>
      <c r="B90" s="3" t="n"/>
      <c r="C90" s="2" t="n"/>
      <c r="D90" s="2" t="n"/>
      <c r="E90" s="3" t="n"/>
      <c r="F90" s="3" t="n"/>
      <c r="G90" s="3" t="n"/>
      <c r="H90" s="4" t="n"/>
      <c r="I90" s="4" t="n"/>
      <c r="J90" s="2" t="n"/>
      <c r="K90" s="2" t="n"/>
      <c r="L90" s="5">
        <f>IF(A90="","",SUMIF('Vendas'!$D:$D,A90,'Vendas'!$G:$G))</f>
        <v/>
      </c>
      <c r="M90" s="5">
        <f>IF(A90="","",J90-L90)</f>
        <v/>
      </c>
      <c r="N90" s="6">
        <f>IF(A90="","",M90*H90)</f>
        <v/>
      </c>
      <c r="O90" s="5">
        <f>IF(A90="","",IF(M90&lt;=K90,"Repor","Normal"))</f>
        <v/>
      </c>
    </row>
    <row r="91">
      <c r="A91" s="2" t="n"/>
      <c r="B91" s="3" t="n"/>
      <c r="C91" s="2" t="n"/>
      <c r="D91" s="2" t="n"/>
      <c r="E91" s="3" t="n"/>
      <c r="F91" s="3" t="n"/>
      <c r="G91" s="3" t="n"/>
      <c r="H91" s="4" t="n"/>
      <c r="I91" s="4" t="n"/>
      <c r="J91" s="2" t="n"/>
      <c r="K91" s="2" t="n"/>
      <c r="L91" s="7">
        <f>IF(A91="","",SUMIF('Vendas'!$D:$D,A91,'Vendas'!$G:$G))</f>
        <v/>
      </c>
      <c r="M91" s="7">
        <f>IF(A91="","",J91-L91)</f>
        <v/>
      </c>
      <c r="N91" s="8">
        <f>IF(A91="","",M91*H91)</f>
        <v/>
      </c>
      <c r="O91" s="7">
        <f>IF(A91="","",IF(M91&lt;=K91,"Repor","Normal"))</f>
        <v/>
      </c>
    </row>
    <row r="92">
      <c r="A92" s="2" t="n"/>
      <c r="B92" s="3" t="n"/>
      <c r="C92" s="2" t="n"/>
      <c r="D92" s="2" t="n"/>
      <c r="E92" s="3" t="n"/>
      <c r="F92" s="3" t="n"/>
      <c r="G92" s="3" t="n"/>
      <c r="H92" s="4" t="n"/>
      <c r="I92" s="4" t="n"/>
      <c r="J92" s="2" t="n"/>
      <c r="K92" s="2" t="n"/>
      <c r="L92" s="5">
        <f>IF(A92="","",SUMIF('Vendas'!$D:$D,A92,'Vendas'!$G:$G))</f>
        <v/>
      </c>
      <c r="M92" s="5">
        <f>IF(A92="","",J92-L92)</f>
        <v/>
      </c>
      <c r="N92" s="6">
        <f>IF(A92="","",M92*H92)</f>
        <v/>
      </c>
      <c r="O92" s="5">
        <f>IF(A92="","",IF(M92&lt;=K92,"Repor","Normal"))</f>
        <v/>
      </c>
    </row>
    <row r="93">
      <c r="A93" s="2" t="n"/>
      <c r="B93" s="3" t="n"/>
      <c r="C93" s="2" t="n"/>
      <c r="D93" s="2" t="n"/>
      <c r="E93" s="3" t="n"/>
      <c r="F93" s="3" t="n"/>
      <c r="G93" s="3" t="n"/>
      <c r="H93" s="4" t="n"/>
      <c r="I93" s="4" t="n"/>
      <c r="J93" s="2" t="n"/>
      <c r="K93" s="2" t="n"/>
      <c r="L93" s="7">
        <f>IF(A93="","",SUMIF('Vendas'!$D:$D,A93,'Vendas'!$G:$G))</f>
        <v/>
      </c>
      <c r="M93" s="7">
        <f>IF(A93="","",J93-L93)</f>
        <v/>
      </c>
      <c r="N93" s="8">
        <f>IF(A93="","",M93*H93)</f>
        <v/>
      </c>
      <c r="O93" s="7">
        <f>IF(A93="","",IF(M93&lt;=K93,"Repor","Normal"))</f>
        <v/>
      </c>
    </row>
    <row r="94">
      <c r="A94" s="2" t="n"/>
      <c r="B94" s="3" t="n"/>
      <c r="C94" s="2" t="n"/>
      <c r="D94" s="2" t="n"/>
      <c r="E94" s="3" t="n"/>
      <c r="F94" s="3" t="n"/>
      <c r="G94" s="3" t="n"/>
      <c r="H94" s="4" t="n"/>
      <c r="I94" s="4" t="n"/>
      <c r="J94" s="2" t="n"/>
      <c r="K94" s="2" t="n"/>
      <c r="L94" s="5">
        <f>IF(A94="","",SUMIF('Vendas'!$D:$D,A94,'Vendas'!$G:$G))</f>
        <v/>
      </c>
      <c r="M94" s="5">
        <f>IF(A94="","",J94-L94)</f>
        <v/>
      </c>
      <c r="N94" s="6">
        <f>IF(A94="","",M94*H94)</f>
        <v/>
      </c>
      <c r="O94" s="5">
        <f>IF(A94="","",IF(M94&lt;=K94,"Repor","Normal"))</f>
        <v/>
      </c>
    </row>
    <row r="95">
      <c r="A95" s="2" t="n"/>
      <c r="B95" s="3" t="n"/>
      <c r="C95" s="2" t="n"/>
      <c r="D95" s="2" t="n"/>
      <c r="E95" s="3" t="n"/>
      <c r="F95" s="3" t="n"/>
      <c r="G95" s="3" t="n"/>
      <c r="H95" s="4" t="n"/>
      <c r="I95" s="4" t="n"/>
      <c r="J95" s="2" t="n"/>
      <c r="K95" s="2" t="n"/>
      <c r="L95" s="7">
        <f>IF(A95="","",SUMIF('Vendas'!$D:$D,A95,'Vendas'!$G:$G))</f>
        <v/>
      </c>
      <c r="M95" s="7">
        <f>IF(A95="","",J95-L95)</f>
        <v/>
      </c>
      <c r="N95" s="8">
        <f>IF(A95="","",M95*H95)</f>
        <v/>
      </c>
      <c r="O95" s="7">
        <f>IF(A95="","",IF(M95&lt;=K95,"Repor","Normal"))</f>
        <v/>
      </c>
    </row>
    <row r="96">
      <c r="A96" s="2" t="n"/>
      <c r="B96" s="3" t="n"/>
      <c r="C96" s="2" t="n"/>
      <c r="D96" s="2" t="n"/>
      <c r="E96" s="3" t="n"/>
      <c r="F96" s="3" t="n"/>
      <c r="G96" s="3" t="n"/>
      <c r="H96" s="4" t="n"/>
      <c r="I96" s="4" t="n"/>
      <c r="J96" s="2" t="n"/>
      <c r="K96" s="2" t="n"/>
      <c r="L96" s="5">
        <f>IF(A96="","",SUMIF('Vendas'!$D:$D,A96,'Vendas'!$G:$G))</f>
        <v/>
      </c>
      <c r="M96" s="5">
        <f>IF(A96="","",J96-L96)</f>
        <v/>
      </c>
      <c r="N96" s="6">
        <f>IF(A96="","",M96*H96)</f>
        <v/>
      </c>
      <c r="O96" s="5">
        <f>IF(A96="","",IF(M96&lt;=K96,"Repor","Normal"))</f>
        <v/>
      </c>
    </row>
    <row r="97">
      <c r="A97" s="2" t="n"/>
      <c r="B97" s="3" t="n"/>
      <c r="C97" s="2" t="n"/>
      <c r="D97" s="2" t="n"/>
      <c r="E97" s="3" t="n"/>
      <c r="F97" s="3" t="n"/>
      <c r="G97" s="3" t="n"/>
      <c r="H97" s="4" t="n"/>
      <c r="I97" s="4" t="n"/>
      <c r="J97" s="2" t="n"/>
      <c r="K97" s="2" t="n"/>
      <c r="L97" s="7">
        <f>IF(A97="","",SUMIF('Vendas'!$D:$D,A97,'Vendas'!$G:$G))</f>
        <v/>
      </c>
      <c r="M97" s="7">
        <f>IF(A97="","",J97-L97)</f>
        <v/>
      </c>
      <c r="N97" s="8">
        <f>IF(A97="","",M97*H97)</f>
        <v/>
      </c>
      <c r="O97" s="7">
        <f>IF(A97="","",IF(M97&lt;=K97,"Repor","Normal"))</f>
        <v/>
      </c>
    </row>
    <row r="98">
      <c r="A98" s="2" t="n"/>
      <c r="B98" s="3" t="n"/>
      <c r="C98" s="2" t="n"/>
      <c r="D98" s="2" t="n"/>
      <c r="E98" s="3" t="n"/>
      <c r="F98" s="3" t="n"/>
      <c r="G98" s="3" t="n"/>
      <c r="H98" s="4" t="n"/>
      <c r="I98" s="4" t="n"/>
      <c r="J98" s="2" t="n"/>
      <c r="K98" s="2" t="n"/>
      <c r="L98" s="5">
        <f>IF(A98="","",SUMIF('Vendas'!$D:$D,A98,'Vendas'!$G:$G))</f>
        <v/>
      </c>
      <c r="M98" s="5">
        <f>IF(A98="","",J98-L98)</f>
        <v/>
      </c>
      <c r="N98" s="6">
        <f>IF(A98="","",M98*H98)</f>
        <v/>
      </c>
      <c r="O98" s="5">
        <f>IF(A98="","",IF(M98&lt;=K98,"Repor","Normal"))</f>
        <v/>
      </c>
    </row>
    <row r="99">
      <c r="A99" s="2" t="n"/>
      <c r="B99" s="3" t="n"/>
      <c r="C99" s="2" t="n"/>
      <c r="D99" s="2" t="n"/>
      <c r="E99" s="3" t="n"/>
      <c r="F99" s="3" t="n"/>
      <c r="G99" s="3" t="n"/>
      <c r="H99" s="4" t="n"/>
      <c r="I99" s="4" t="n"/>
      <c r="J99" s="2" t="n"/>
      <c r="K99" s="2" t="n"/>
      <c r="L99" s="7">
        <f>IF(A99="","",SUMIF('Vendas'!$D:$D,A99,'Vendas'!$G:$G))</f>
        <v/>
      </c>
      <c r="M99" s="7">
        <f>IF(A99="","",J99-L99)</f>
        <v/>
      </c>
      <c r="N99" s="8">
        <f>IF(A99="","",M99*H99)</f>
        <v/>
      </c>
      <c r="O99" s="7">
        <f>IF(A99="","",IF(M99&lt;=K99,"Repor","Normal"))</f>
        <v/>
      </c>
    </row>
    <row r="100">
      <c r="A100" s="2" t="n"/>
      <c r="B100" s="3" t="n"/>
      <c r="C100" s="2" t="n"/>
      <c r="D100" s="2" t="n"/>
      <c r="E100" s="3" t="n"/>
      <c r="F100" s="3" t="n"/>
      <c r="G100" s="3" t="n"/>
      <c r="H100" s="4" t="n"/>
      <c r="I100" s="4" t="n"/>
      <c r="J100" s="2" t="n"/>
      <c r="K100" s="2" t="n"/>
      <c r="L100" s="5">
        <f>IF(A100="","",SUMIF('Vendas'!$D:$D,A100,'Vendas'!$G:$G))</f>
        <v/>
      </c>
      <c r="M100" s="5">
        <f>IF(A100="","",J100-L100)</f>
        <v/>
      </c>
      <c r="N100" s="6">
        <f>IF(A100="","",M100*H100)</f>
        <v/>
      </c>
      <c r="O100" s="5">
        <f>IF(A100="","",IF(M100&lt;=K100,"Repor","Normal"))</f>
        <v/>
      </c>
    </row>
    <row r="101">
      <c r="A101" s="2" t="n"/>
      <c r="B101" s="3" t="n"/>
      <c r="C101" s="2" t="n"/>
      <c r="D101" s="2" t="n"/>
      <c r="E101" s="3" t="n"/>
      <c r="F101" s="3" t="n"/>
      <c r="G101" s="3" t="n"/>
      <c r="H101" s="4" t="n"/>
      <c r="I101" s="4" t="n"/>
      <c r="J101" s="2" t="n"/>
      <c r="K101" s="2" t="n"/>
      <c r="L101" s="7">
        <f>IF(A101="","",SUMIF('Vendas'!$D:$D,A101,'Vendas'!$G:$G))</f>
        <v/>
      </c>
      <c r="M101" s="7">
        <f>IF(A101="","",J101-L101)</f>
        <v/>
      </c>
      <c r="N101" s="8">
        <f>IF(A101="","",M101*H101)</f>
        <v/>
      </c>
      <c r="O101" s="7">
        <f>IF(A101="","",IF(M101&lt;=K101,"Repor","Normal"))</f>
        <v/>
      </c>
    </row>
  </sheetData>
  <autoFilter ref="A1:O101"/>
  <conditionalFormatting sqref="O2:O101">
    <cfRule type="expression" priority="1" dxfId="0" stopIfTrue="1">
      <formula>O2="Repor"</formula>
    </cfRule>
    <cfRule type="expression" priority="2" dxfId="1" stopIfTrue="1">
      <formula>O2="Normal"</formula>
    </cfRule>
  </conditionalFormatting>
  <dataValidations count="3">
    <dataValidation sqref="C2:C101" showErrorMessage="1" showInputMessage="1" allowBlank="1" errorTitle="Categoria inválida" error="Escolha uma categoria da lista." type="list">
      <formula1>"Camisetas,Calças,Vestidos,Jaquetas,Camisas,Shorts,Blusas,Saias,Moletons"</formula1>
    </dataValidation>
    <dataValidation sqref="D2:D101" showErrorMessage="1" showInputMessage="1" allowBlank="1" errorTitle="Tamanho inválido" error="Escolha um tamanho da lista." type="list">
      <formula1>"PP,P,M,G,GG,36,38,40,42,44"</formula1>
    </dataValidation>
    <dataValidation sqref="J2:K101" showErrorMessage="1" showInputMessage="1" allowBlank="1" errorTitle="Estoque inválido" error="Informe uma quantidade igual ou maior que zero." type="whole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23" customWidth="1" min="3" max="3"/>
    <col width="18" customWidth="1" min="4" max="4"/>
    <col width="30" customWidth="1" min="5" max="5"/>
    <col width="16" customWidth="1" min="6" max="6"/>
    <col width="12" customWidth="1" min="7" max="7"/>
    <col width="15" customWidth="1" min="8" max="8"/>
    <col width="13" customWidth="1" min="9" max="9"/>
    <col width="22" customWidth="1" min="10" max="10"/>
    <col width="16" customWidth="1" min="11" max="11"/>
    <col width="18" customWidth="1" min="12" max="12"/>
    <col width="16" customWidth="1" min="13" max="13"/>
    <col width="16" customWidth="1" min="14" max="14"/>
    <col width="15" customWidth="1" min="15" max="15"/>
    <col width="16" customWidth="1" min="16" max="16"/>
    <col width="16" customWidth="1" min="17" max="17"/>
  </cols>
  <sheetData>
    <row r="1" ht="30" customHeight="1">
      <c r="A1" s="1" t="inlineStr">
        <is>
          <t>Nº da Venda</t>
        </is>
      </c>
      <c r="B1" s="1" t="inlineStr">
        <is>
          <t>Data</t>
        </is>
      </c>
      <c r="C1" s="1" t="inlineStr">
        <is>
          <t>Cliente</t>
        </is>
      </c>
      <c r="D1" s="1" t="inlineStr">
        <is>
          <t>Código do Produto</t>
        </is>
      </c>
      <c r="E1" s="1" t="inlineStr">
        <is>
          <t>Produto</t>
        </is>
      </c>
      <c r="F1" s="1" t="inlineStr">
        <is>
          <t>Categoria</t>
        </is>
      </c>
      <c r="G1" s="1" t="inlineStr">
        <is>
          <t>Quantidade</t>
        </is>
      </c>
      <c r="H1" s="1" t="inlineStr">
        <is>
          <t>Preço Unitário</t>
        </is>
      </c>
      <c r="I1" s="1" t="inlineStr">
        <is>
          <t>Desconto</t>
        </is>
      </c>
      <c r="J1" s="1" t="inlineStr">
        <is>
          <t>Forma de Pagamento</t>
        </is>
      </c>
      <c r="K1" s="1" t="inlineStr">
        <is>
          <t>Vendedor(a)</t>
        </is>
      </c>
      <c r="L1" s="1" t="inlineStr">
        <is>
          <t>Cidade</t>
        </is>
      </c>
      <c r="M1" s="1" t="inlineStr">
        <is>
          <t>Receita Bruta</t>
        </is>
      </c>
      <c r="N1" s="1" t="inlineStr">
        <is>
          <t>Receita Líquida</t>
        </is>
      </c>
      <c r="O1" s="1" t="inlineStr">
        <is>
          <t>Custo Total</t>
        </is>
      </c>
      <c r="P1" s="1" t="inlineStr">
        <is>
          <t>Lucro Bruto</t>
        </is>
      </c>
      <c r="Q1" s="1" t="inlineStr">
        <is>
          <t>Margem de Lucro</t>
        </is>
      </c>
    </row>
    <row r="2">
      <c r="A2" s="2" t="inlineStr">
        <is>
          <t>VEN-2026-001</t>
        </is>
      </c>
      <c r="B2" s="33" t="n">
        <v>46027</v>
      </c>
      <c r="C2" s="3" t="inlineStr">
        <is>
          <t>João Silva</t>
        </is>
      </c>
      <c r="D2" s="2" t="inlineStr">
        <is>
          <t>PRD-001</t>
        </is>
      </c>
      <c r="E2" s="10">
        <f>IF(D2="","",IFERROR(VLOOKUP(D2,'Produtos'!$A:$I,2,FALSE),"Produto não encontrado"))</f>
        <v/>
      </c>
      <c r="F2" s="5">
        <f>IF(D2="","",IFERROR(VLOOKUP(D2,'Produtos'!$A:$I,3,FALSE),""))</f>
        <v/>
      </c>
      <c r="G2" s="2" t="n">
        <v>2</v>
      </c>
      <c r="H2" s="6">
        <f>IF(D2="","",IFERROR(VLOOKUP(D2,'Produtos'!$A:$I,9,FALSE),0))</f>
        <v/>
      </c>
      <c r="I2" s="4" t="n">
        <v>0</v>
      </c>
      <c r="J2" s="2" t="inlineStr">
        <is>
          <t>Pix</t>
        </is>
      </c>
      <c r="K2" s="2" t="inlineStr">
        <is>
          <t>Beatriz</t>
        </is>
      </c>
      <c r="L2" s="3" t="inlineStr">
        <is>
          <t>São Paulo</t>
        </is>
      </c>
      <c r="M2" s="6">
        <f>IF(OR(G2="",H2=""),"",G2*H2)</f>
        <v/>
      </c>
      <c r="N2" s="6">
        <f>IF(M2="","",M2-IF(I2="",0,I2))</f>
        <v/>
      </c>
      <c r="O2" s="6">
        <f>IF(OR(G2="",D2=""),"",G2*IFERROR(VLOOKUP(D2,'Produtos'!$A:$I,8,FALSE),0))</f>
        <v/>
      </c>
      <c r="P2" s="6">
        <f>IF(N2="","",N2-O2)</f>
        <v/>
      </c>
      <c r="Q2" s="34">
        <f>IF(N2="","",IFERROR(P2/N2,0))</f>
        <v/>
      </c>
    </row>
    <row r="3">
      <c r="A3" s="2" t="inlineStr">
        <is>
          <t>VEN-2026-002</t>
        </is>
      </c>
      <c r="B3" s="33" t="n">
        <v>46034</v>
      </c>
      <c r="C3" s="3" t="inlineStr">
        <is>
          <t>Maria Oliveira</t>
        </is>
      </c>
      <c r="D3" s="2" t="inlineStr">
        <is>
          <t>PRD-002</t>
        </is>
      </c>
      <c r="E3" s="12">
        <f>IF(D3="","",IFERROR(VLOOKUP(D3,'Produtos'!$A:$I,2,FALSE),"Produto não encontrado"))</f>
        <v/>
      </c>
      <c r="F3" s="7">
        <f>IF(D3="","",IFERROR(VLOOKUP(D3,'Produtos'!$A:$I,3,FALSE),""))</f>
        <v/>
      </c>
      <c r="G3" s="2" t="n">
        <v>1</v>
      </c>
      <c r="H3" s="8">
        <f>IF(D3="","",IFERROR(VLOOKUP(D3,'Produtos'!$A:$I,9,FALSE),0))</f>
        <v/>
      </c>
      <c r="I3" s="4" t="n">
        <v>10</v>
      </c>
      <c r="J3" s="2" t="inlineStr">
        <is>
          <t>Cartão de Crédito</t>
        </is>
      </c>
      <c r="K3" s="2" t="inlineStr">
        <is>
          <t>Marcos</t>
        </is>
      </c>
      <c r="L3" s="3" t="inlineStr">
        <is>
          <t>Campinas</t>
        </is>
      </c>
      <c r="M3" s="8">
        <f>IF(OR(G3="",H3=""),"",G3*H3)</f>
        <v/>
      </c>
      <c r="N3" s="8">
        <f>IF(M3="","",M3-IF(I3="",0,I3))</f>
        <v/>
      </c>
      <c r="O3" s="8">
        <f>IF(OR(G3="",D3=""),"",G3*IFERROR(VLOOKUP(D3,'Produtos'!$A:$I,8,FALSE),0))</f>
        <v/>
      </c>
      <c r="P3" s="8">
        <f>IF(N3="","",N3-O3)</f>
        <v/>
      </c>
      <c r="Q3" s="35">
        <f>IF(N3="","",IFERROR(P3/N3,0))</f>
        <v/>
      </c>
    </row>
    <row r="4">
      <c r="A4" s="2" t="inlineStr">
        <is>
          <t>VEN-2026-003</t>
        </is>
      </c>
      <c r="B4" s="33" t="n">
        <v>46040</v>
      </c>
      <c r="C4" s="3" t="inlineStr">
        <is>
          <t>Pedro Santos</t>
        </is>
      </c>
      <c r="D4" s="2" t="inlineStr">
        <is>
          <t>PRD-003</t>
        </is>
      </c>
      <c r="E4" s="10">
        <f>IF(D4="","",IFERROR(VLOOKUP(D4,'Produtos'!$A:$I,2,FALSE),"Produto não encontrado"))</f>
        <v/>
      </c>
      <c r="F4" s="5">
        <f>IF(D4="","",IFERROR(VLOOKUP(D4,'Produtos'!$A:$I,3,FALSE),""))</f>
        <v/>
      </c>
      <c r="G4" s="2" t="n">
        <v>1</v>
      </c>
      <c r="H4" s="6">
        <f>IF(D4="","",IFERROR(VLOOKUP(D4,'Produtos'!$A:$I,9,FALSE),0))</f>
        <v/>
      </c>
      <c r="I4" s="4" t="n">
        <v>0</v>
      </c>
      <c r="J4" s="2" t="inlineStr">
        <is>
          <t>Cartão de Débito</t>
        </is>
      </c>
      <c r="K4" s="2" t="inlineStr">
        <is>
          <t>Larissa</t>
        </is>
      </c>
      <c r="L4" s="3" t="inlineStr">
        <is>
          <t>Rio de Janeiro</t>
        </is>
      </c>
      <c r="M4" s="6">
        <f>IF(OR(G4="",H4=""),"",G4*H4)</f>
        <v/>
      </c>
      <c r="N4" s="6">
        <f>IF(M4="","",M4-IF(I4="",0,I4))</f>
        <v/>
      </c>
      <c r="O4" s="6">
        <f>IF(OR(G4="",D4=""),"",G4*IFERROR(VLOOKUP(D4,'Produtos'!$A:$I,8,FALSE),0))</f>
        <v/>
      </c>
      <c r="P4" s="6">
        <f>IF(N4="","",N4-O4)</f>
        <v/>
      </c>
      <c r="Q4" s="34">
        <f>IF(N4="","",IFERROR(P4/N4,0))</f>
        <v/>
      </c>
    </row>
    <row r="5">
      <c r="A5" s="2" t="inlineStr">
        <is>
          <t>VEN-2026-004</t>
        </is>
      </c>
      <c r="B5" s="33" t="n">
        <v>46049</v>
      </c>
      <c r="C5" s="3" t="inlineStr">
        <is>
          <t>Ana Souza</t>
        </is>
      </c>
      <c r="D5" s="2" t="inlineStr">
        <is>
          <t>PRD-001</t>
        </is>
      </c>
      <c r="E5" s="12">
        <f>IF(D5="","",IFERROR(VLOOKUP(D5,'Produtos'!$A:$I,2,FALSE),"Produto não encontrado"))</f>
        <v/>
      </c>
      <c r="F5" s="7">
        <f>IF(D5="","",IFERROR(VLOOKUP(D5,'Produtos'!$A:$I,3,FALSE),""))</f>
        <v/>
      </c>
      <c r="G5" s="2" t="n">
        <v>3</v>
      </c>
      <c r="H5" s="8">
        <f>IF(D5="","",IFERROR(VLOOKUP(D5,'Produtos'!$A:$I,9,FALSE),0))</f>
        <v/>
      </c>
      <c r="I5" s="4" t="n">
        <v>5</v>
      </c>
      <c r="J5" s="2" t="inlineStr">
        <is>
          <t>Pix</t>
        </is>
      </c>
      <c r="K5" s="2" t="inlineStr">
        <is>
          <t>Beatriz</t>
        </is>
      </c>
      <c r="L5" s="3" t="inlineStr">
        <is>
          <t>Curitiba</t>
        </is>
      </c>
      <c r="M5" s="8">
        <f>IF(OR(G5="",H5=""),"",G5*H5)</f>
        <v/>
      </c>
      <c r="N5" s="8">
        <f>IF(M5="","",M5-IF(I5="",0,I5))</f>
        <v/>
      </c>
      <c r="O5" s="8">
        <f>IF(OR(G5="",D5=""),"",G5*IFERROR(VLOOKUP(D5,'Produtos'!$A:$I,8,FALSE),0))</f>
        <v/>
      </c>
      <c r="P5" s="8">
        <f>IF(N5="","",N5-O5)</f>
        <v/>
      </c>
      <c r="Q5" s="35">
        <f>IF(N5="","",IFERROR(P5/N5,0))</f>
        <v/>
      </c>
    </row>
    <row r="6">
      <c r="A6" s="2" t="inlineStr">
        <is>
          <t>VEN-2026-005</t>
        </is>
      </c>
      <c r="B6" s="33" t="n">
        <v>46056</v>
      </c>
      <c r="C6" s="3" t="inlineStr">
        <is>
          <t>Juliana Costa</t>
        </is>
      </c>
      <c r="D6" s="2" t="inlineStr">
        <is>
          <t>PRD-005</t>
        </is>
      </c>
      <c r="E6" s="10">
        <f>IF(D6="","",IFERROR(VLOOKUP(D6,'Produtos'!$A:$I,2,FALSE),"Produto não encontrado"))</f>
        <v/>
      </c>
      <c r="F6" s="5">
        <f>IF(D6="","",IFERROR(VLOOKUP(D6,'Produtos'!$A:$I,3,FALSE),""))</f>
        <v/>
      </c>
      <c r="G6" s="2" t="n">
        <v>2</v>
      </c>
      <c r="H6" s="6">
        <f>IF(D6="","",IFERROR(VLOOKUP(D6,'Produtos'!$A:$I,9,FALSE),0))</f>
        <v/>
      </c>
      <c r="I6" s="4" t="n">
        <v>0</v>
      </c>
      <c r="J6" s="2" t="inlineStr">
        <is>
          <t>Transferência</t>
        </is>
      </c>
      <c r="K6" s="2" t="inlineStr">
        <is>
          <t>Marcos</t>
        </is>
      </c>
      <c r="L6" s="3" t="inlineStr">
        <is>
          <t>Salvador</t>
        </is>
      </c>
      <c r="M6" s="6">
        <f>IF(OR(G6="",H6=""),"",G6*H6)</f>
        <v/>
      </c>
      <c r="N6" s="6">
        <f>IF(M6="","",M6-IF(I6="",0,I6))</f>
        <v/>
      </c>
      <c r="O6" s="6">
        <f>IF(OR(G6="",D6=""),"",G6*IFERROR(VLOOKUP(D6,'Produtos'!$A:$I,8,FALSE),0))</f>
        <v/>
      </c>
      <c r="P6" s="6">
        <f>IF(N6="","",N6-O6)</f>
        <v/>
      </c>
      <c r="Q6" s="34">
        <f>IF(N6="","",IFERROR(P6/N6,0))</f>
        <v/>
      </c>
    </row>
    <row r="7">
      <c r="A7" s="2" t="inlineStr">
        <is>
          <t>VEN-2026-006</t>
        </is>
      </c>
      <c r="B7" s="33" t="n">
        <v>46062</v>
      </c>
      <c r="C7" s="3" t="inlineStr">
        <is>
          <t>Rafael Almeida</t>
        </is>
      </c>
      <c r="D7" s="2" t="inlineStr">
        <is>
          <t>PRD-006</t>
        </is>
      </c>
      <c r="E7" s="12">
        <f>IF(D7="","",IFERROR(VLOOKUP(D7,'Produtos'!$A:$I,2,FALSE),"Produto não encontrado"))</f>
        <v/>
      </c>
      <c r="F7" s="7">
        <f>IF(D7="","",IFERROR(VLOOKUP(D7,'Produtos'!$A:$I,3,FALSE),""))</f>
        <v/>
      </c>
      <c r="G7" s="2" t="n">
        <v>1</v>
      </c>
      <c r="H7" s="8">
        <f>IF(D7="","",IFERROR(VLOOKUP(D7,'Produtos'!$A:$I,9,FALSE),0))</f>
        <v/>
      </c>
      <c r="I7" s="4" t="n">
        <v>0</v>
      </c>
      <c r="J7" s="2" t="inlineStr">
        <is>
          <t>Dinheiro</t>
        </is>
      </c>
      <c r="K7" s="2" t="inlineStr">
        <is>
          <t>Larissa</t>
        </is>
      </c>
      <c r="L7" s="3" t="inlineStr">
        <is>
          <t>Recife</t>
        </is>
      </c>
      <c r="M7" s="8">
        <f>IF(OR(G7="",H7=""),"",G7*H7)</f>
        <v/>
      </c>
      <c r="N7" s="8">
        <f>IF(M7="","",M7-IF(I7="",0,I7))</f>
        <v/>
      </c>
      <c r="O7" s="8">
        <f>IF(OR(G7="",D7=""),"",G7*IFERROR(VLOOKUP(D7,'Produtos'!$A:$I,8,FALSE),0))</f>
        <v/>
      </c>
      <c r="P7" s="8">
        <f>IF(N7="","",N7-O7)</f>
        <v/>
      </c>
      <c r="Q7" s="35">
        <f>IF(N7="","",IFERROR(P7/N7,0))</f>
        <v/>
      </c>
    </row>
    <row r="8">
      <c r="A8" s="2" t="inlineStr">
        <is>
          <t>VEN-2026-007</t>
        </is>
      </c>
      <c r="B8" s="33" t="n">
        <v>46069</v>
      </c>
      <c r="C8" s="3" t="inlineStr">
        <is>
          <t>Camila Ferreira</t>
        </is>
      </c>
      <c r="D8" s="2" t="inlineStr">
        <is>
          <t>PRD-007</t>
        </is>
      </c>
      <c r="E8" s="10">
        <f>IF(D8="","",IFERROR(VLOOKUP(D8,'Produtos'!$A:$I,2,FALSE),"Produto não encontrado"))</f>
        <v/>
      </c>
      <c r="F8" s="5">
        <f>IF(D8="","",IFERROR(VLOOKUP(D8,'Produtos'!$A:$I,3,FALSE),""))</f>
        <v/>
      </c>
      <c r="G8" s="2" t="n">
        <v>2</v>
      </c>
      <c r="H8" s="6">
        <f>IF(D8="","",IFERROR(VLOOKUP(D8,'Produtos'!$A:$I,9,FALSE),0))</f>
        <v/>
      </c>
      <c r="I8" s="4" t="n">
        <v>12</v>
      </c>
      <c r="J8" s="2" t="inlineStr">
        <is>
          <t>Cartão de Crédito</t>
        </is>
      </c>
      <c r="K8" s="2" t="inlineStr">
        <is>
          <t>Beatriz</t>
        </is>
      </c>
      <c r="L8" s="3" t="inlineStr">
        <is>
          <t>Belo Horizonte</t>
        </is>
      </c>
      <c r="M8" s="6">
        <f>IF(OR(G8="",H8=""),"",G8*H8)</f>
        <v/>
      </c>
      <c r="N8" s="6">
        <f>IF(M8="","",M8-IF(I8="",0,I8))</f>
        <v/>
      </c>
      <c r="O8" s="6">
        <f>IF(OR(G8="",D8=""),"",G8*IFERROR(VLOOKUP(D8,'Produtos'!$A:$I,8,FALSE),0))</f>
        <v/>
      </c>
      <c r="P8" s="6">
        <f>IF(N8="","",N8-O8)</f>
        <v/>
      </c>
      <c r="Q8" s="34">
        <f>IF(N8="","",IFERROR(P8/N8,0))</f>
        <v/>
      </c>
    </row>
    <row r="9">
      <c r="A9" s="2" t="inlineStr">
        <is>
          <t>VEN-2026-008</t>
        </is>
      </c>
      <c r="B9" s="33" t="n">
        <v>46075</v>
      </c>
      <c r="C9" s="3" t="inlineStr">
        <is>
          <t>Lucas Rodrigues</t>
        </is>
      </c>
      <c r="D9" s="2" t="inlineStr">
        <is>
          <t>PRD-008</t>
        </is>
      </c>
      <c r="E9" s="12">
        <f>IF(D9="","",IFERROR(VLOOKUP(D9,'Produtos'!$A:$I,2,FALSE),"Produto não encontrado"))</f>
        <v/>
      </c>
      <c r="F9" s="7">
        <f>IF(D9="","",IFERROR(VLOOKUP(D9,'Produtos'!$A:$I,3,FALSE),""))</f>
        <v/>
      </c>
      <c r="G9" s="2" t="n">
        <v>1</v>
      </c>
      <c r="H9" s="8">
        <f>IF(D9="","",IFERROR(VLOOKUP(D9,'Produtos'!$A:$I,9,FALSE),0))</f>
        <v/>
      </c>
      <c r="I9" s="4" t="n">
        <v>0</v>
      </c>
      <c r="J9" s="2" t="inlineStr">
        <is>
          <t>Pix</t>
        </is>
      </c>
      <c r="K9" s="2" t="inlineStr">
        <is>
          <t>Marcos</t>
        </is>
      </c>
      <c r="L9" s="3" t="inlineStr">
        <is>
          <t>São Paulo</t>
        </is>
      </c>
      <c r="M9" s="8">
        <f>IF(OR(G9="",H9=""),"",G9*H9)</f>
        <v/>
      </c>
      <c r="N9" s="8">
        <f>IF(M9="","",M9-IF(I9="",0,I9))</f>
        <v/>
      </c>
      <c r="O9" s="8">
        <f>IF(OR(G9="",D9=""),"",G9*IFERROR(VLOOKUP(D9,'Produtos'!$A:$I,8,FALSE),0))</f>
        <v/>
      </c>
      <c r="P9" s="8">
        <f>IF(N9="","",N9-O9)</f>
        <v/>
      </c>
      <c r="Q9" s="35">
        <f>IF(N9="","",IFERROR(P9/N9,0))</f>
        <v/>
      </c>
    </row>
    <row r="10">
      <c r="A10" s="2" t="inlineStr">
        <is>
          <t>VEN-2026-009</t>
        </is>
      </c>
      <c r="B10" s="33" t="n">
        <v>46081</v>
      </c>
      <c r="C10" s="3" t="inlineStr">
        <is>
          <t>Fernanda Lima</t>
        </is>
      </c>
      <c r="D10" s="2" t="inlineStr">
        <is>
          <t>PRD-009</t>
        </is>
      </c>
      <c r="E10" s="10">
        <f>IF(D10="","",IFERROR(VLOOKUP(D10,'Produtos'!$A:$I,2,FALSE),"Produto não encontrado"))</f>
        <v/>
      </c>
      <c r="F10" s="5">
        <f>IF(D10="","",IFERROR(VLOOKUP(D10,'Produtos'!$A:$I,3,FALSE),""))</f>
        <v/>
      </c>
      <c r="G10" s="2" t="n">
        <v>2</v>
      </c>
      <c r="H10" s="6">
        <f>IF(D10="","",IFERROR(VLOOKUP(D10,'Produtos'!$A:$I,9,FALSE),0))</f>
        <v/>
      </c>
      <c r="I10" s="4" t="n">
        <v>15</v>
      </c>
      <c r="J10" s="2" t="inlineStr">
        <is>
          <t>Cartão de Débito</t>
        </is>
      </c>
      <c r="K10" s="2" t="inlineStr">
        <is>
          <t>Larissa</t>
        </is>
      </c>
      <c r="L10" s="3" t="inlineStr">
        <is>
          <t>Curitiba</t>
        </is>
      </c>
      <c r="M10" s="6">
        <f>IF(OR(G10="",H10=""),"",G10*H10)</f>
        <v/>
      </c>
      <c r="N10" s="6">
        <f>IF(M10="","",M10-IF(I10="",0,I10))</f>
        <v/>
      </c>
      <c r="O10" s="6">
        <f>IF(OR(G10="",D10=""),"",G10*IFERROR(VLOOKUP(D10,'Produtos'!$A:$I,8,FALSE),0))</f>
        <v/>
      </c>
      <c r="P10" s="6">
        <f>IF(N10="","",N10-O10)</f>
        <v/>
      </c>
      <c r="Q10" s="34">
        <f>IF(N10="","",IFERROR(P10/N10,0))</f>
        <v/>
      </c>
    </row>
    <row r="11">
      <c r="A11" s="2" t="n"/>
      <c r="B11" s="33" t="n"/>
      <c r="C11" s="3" t="n"/>
      <c r="D11" s="2" t="n"/>
      <c r="E11" s="12">
        <f>IF(D11="","",IFERROR(VLOOKUP(D11,'Produtos'!$A:$I,2,FALSE),"Produto não encontrado"))</f>
        <v/>
      </c>
      <c r="F11" s="7">
        <f>IF(D11="","",IFERROR(VLOOKUP(D11,'Produtos'!$A:$I,3,FALSE),""))</f>
        <v/>
      </c>
      <c r="G11" s="2" t="n"/>
      <c r="H11" s="8">
        <f>IF(D11="","",IFERROR(VLOOKUP(D11,'Produtos'!$A:$I,9,FALSE),0))</f>
        <v/>
      </c>
      <c r="I11" s="4" t="n"/>
      <c r="J11" s="2" t="n"/>
      <c r="K11" s="2" t="n"/>
      <c r="L11" s="3" t="n"/>
      <c r="M11" s="8">
        <f>IF(OR(G11="",H11=""),"",G11*H11)</f>
        <v/>
      </c>
      <c r="N11" s="8">
        <f>IF(M11="","",M11-IF(I11="",0,I11))</f>
        <v/>
      </c>
      <c r="O11" s="8">
        <f>IF(OR(G11="",D11=""),"",G11*IFERROR(VLOOKUP(D11,'Produtos'!$A:$I,8,FALSE),0))</f>
        <v/>
      </c>
      <c r="P11" s="8">
        <f>IF(N11="","",N11-O11)</f>
        <v/>
      </c>
      <c r="Q11" s="35">
        <f>IF(N11="","",IFERROR(P11/N11,0))</f>
        <v/>
      </c>
    </row>
    <row r="12">
      <c r="A12" s="2" t="n"/>
      <c r="B12" s="33" t="n"/>
      <c r="C12" s="3" t="n"/>
      <c r="D12" s="2" t="n"/>
      <c r="E12" s="10">
        <f>IF(D12="","",IFERROR(VLOOKUP(D12,'Produtos'!$A:$I,2,FALSE),"Produto não encontrado"))</f>
        <v/>
      </c>
      <c r="F12" s="5">
        <f>IF(D12="","",IFERROR(VLOOKUP(D12,'Produtos'!$A:$I,3,FALSE),""))</f>
        <v/>
      </c>
      <c r="G12" s="2" t="n"/>
      <c r="H12" s="6">
        <f>IF(D12="","",IFERROR(VLOOKUP(D12,'Produtos'!$A:$I,9,FALSE),0))</f>
        <v/>
      </c>
      <c r="I12" s="4" t="n"/>
      <c r="J12" s="2" t="n"/>
      <c r="K12" s="2" t="n"/>
      <c r="L12" s="3" t="n"/>
      <c r="M12" s="6">
        <f>IF(OR(G12="",H12=""),"",G12*H12)</f>
        <v/>
      </c>
      <c r="N12" s="6">
        <f>IF(M12="","",M12-IF(I12="",0,I12))</f>
        <v/>
      </c>
      <c r="O12" s="6">
        <f>IF(OR(G12="",D12=""),"",G12*IFERROR(VLOOKUP(D12,'Produtos'!$A:$I,8,FALSE),0))</f>
        <v/>
      </c>
      <c r="P12" s="6">
        <f>IF(N12="","",N12-O12)</f>
        <v/>
      </c>
      <c r="Q12" s="34">
        <f>IF(N12="","",IFERROR(P12/N12,0))</f>
        <v/>
      </c>
    </row>
    <row r="13">
      <c r="A13" s="2" t="n"/>
      <c r="B13" s="33" t="n"/>
      <c r="C13" s="3" t="n"/>
      <c r="D13" s="2" t="n"/>
      <c r="E13" s="12">
        <f>IF(D13="","",IFERROR(VLOOKUP(D13,'Produtos'!$A:$I,2,FALSE),"Produto não encontrado"))</f>
        <v/>
      </c>
      <c r="F13" s="7">
        <f>IF(D13="","",IFERROR(VLOOKUP(D13,'Produtos'!$A:$I,3,FALSE),""))</f>
        <v/>
      </c>
      <c r="G13" s="2" t="n"/>
      <c r="H13" s="8">
        <f>IF(D13="","",IFERROR(VLOOKUP(D13,'Produtos'!$A:$I,9,FALSE),0))</f>
        <v/>
      </c>
      <c r="I13" s="4" t="n"/>
      <c r="J13" s="2" t="n"/>
      <c r="K13" s="2" t="n"/>
      <c r="L13" s="3" t="n"/>
      <c r="M13" s="8">
        <f>IF(OR(G13="",H13=""),"",G13*H13)</f>
        <v/>
      </c>
      <c r="N13" s="8">
        <f>IF(M13="","",M13-IF(I13="",0,I13))</f>
        <v/>
      </c>
      <c r="O13" s="8">
        <f>IF(OR(G13="",D13=""),"",G13*IFERROR(VLOOKUP(D13,'Produtos'!$A:$I,8,FALSE),0))</f>
        <v/>
      </c>
      <c r="P13" s="8">
        <f>IF(N13="","",N13-O13)</f>
        <v/>
      </c>
      <c r="Q13" s="35">
        <f>IF(N13="","",IFERROR(P13/N13,0))</f>
        <v/>
      </c>
    </row>
    <row r="14">
      <c r="A14" s="2" t="n"/>
      <c r="B14" s="33" t="n"/>
      <c r="C14" s="3" t="n"/>
      <c r="D14" s="2" t="n"/>
      <c r="E14" s="10">
        <f>IF(D14="","",IFERROR(VLOOKUP(D14,'Produtos'!$A:$I,2,FALSE),"Produto não encontrado"))</f>
        <v/>
      </c>
      <c r="F14" s="5">
        <f>IF(D14="","",IFERROR(VLOOKUP(D14,'Produtos'!$A:$I,3,FALSE),""))</f>
        <v/>
      </c>
      <c r="G14" s="2" t="n"/>
      <c r="H14" s="6">
        <f>IF(D14="","",IFERROR(VLOOKUP(D14,'Produtos'!$A:$I,9,FALSE),0))</f>
        <v/>
      </c>
      <c r="I14" s="4" t="n"/>
      <c r="J14" s="2" t="n"/>
      <c r="K14" s="2" t="n"/>
      <c r="L14" s="3" t="n"/>
      <c r="M14" s="6">
        <f>IF(OR(G14="",H14=""),"",G14*H14)</f>
        <v/>
      </c>
      <c r="N14" s="6">
        <f>IF(M14="","",M14-IF(I14="",0,I14))</f>
        <v/>
      </c>
      <c r="O14" s="6">
        <f>IF(OR(G14="",D14=""),"",G14*IFERROR(VLOOKUP(D14,'Produtos'!$A:$I,8,FALSE),0))</f>
        <v/>
      </c>
      <c r="P14" s="6">
        <f>IF(N14="","",N14-O14)</f>
        <v/>
      </c>
      <c r="Q14" s="34">
        <f>IF(N14="","",IFERROR(P14/N14,0))</f>
        <v/>
      </c>
    </row>
    <row r="15">
      <c r="A15" s="2" t="n"/>
      <c r="B15" s="33" t="n"/>
      <c r="C15" s="3" t="n"/>
      <c r="D15" s="2" t="n"/>
      <c r="E15" s="12">
        <f>IF(D15="","",IFERROR(VLOOKUP(D15,'Produtos'!$A:$I,2,FALSE),"Produto não encontrado"))</f>
        <v/>
      </c>
      <c r="F15" s="7">
        <f>IF(D15="","",IFERROR(VLOOKUP(D15,'Produtos'!$A:$I,3,FALSE),""))</f>
        <v/>
      </c>
      <c r="G15" s="2" t="n"/>
      <c r="H15" s="8">
        <f>IF(D15="","",IFERROR(VLOOKUP(D15,'Produtos'!$A:$I,9,FALSE),0))</f>
        <v/>
      </c>
      <c r="I15" s="4" t="n"/>
      <c r="J15" s="2" t="n"/>
      <c r="K15" s="2" t="n"/>
      <c r="L15" s="3" t="n"/>
      <c r="M15" s="8">
        <f>IF(OR(G15="",H15=""),"",G15*H15)</f>
        <v/>
      </c>
      <c r="N15" s="8">
        <f>IF(M15="","",M15-IF(I15="",0,I15))</f>
        <v/>
      </c>
      <c r="O15" s="8">
        <f>IF(OR(G15="",D15=""),"",G15*IFERROR(VLOOKUP(D15,'Produtos'!$A:$I,8,FALSE),0))</f>
        <v/>
      </c>
      <c r="P15" s="8">
        <f>IF(N15="","",N15-O15)</f>
        <v/>
      </c>
      <c r="Q15" s="35">
        <f>IF(N15="","",IFERROR(P15/N15,0))</f>
        <v/>
      </c>
    </row>
    <row r="16">
      <c r="A16" s="2" t="n"/>
      <c r="B16" s="33" t="n"/>
      <c r="C16" s="3" t="n"/>
      <c r="D16" s="2" t="n"/>
      <c r="E16" s="10">
        <f>IF(D16="","",IFERROR(VLOOKUP(D16,'Produtos'!$A:$I,2,FALSE),"Produto não encontrado"))</f>
        <v/>
      </c>
      <c r="F16" s="5">
        <f>IF(D16="","",IFERROR(VLOOKUP(D16,'Produtos'!$A:$I,3,FALSE),""))</f>
        <v/>
      </c>
      <c r="G16" s="2" t="n"/>
      <c r="H16" s="6">
        <f>IF(D16="","",IFERROR(VLOOKUP(D16,'Produtos'!$A:$I,9,FALSE),0))</f>
        <v/>
      </c>
      <c r="I16" s="4" t="n"/>
      <c r="J16" s="2" t="n"/>
      <c r="K16" s="2" t="n"/>
      <c r="L16" s="3" t="n"/>
      <c r="M16" s="6">
        <f>IF(OR(G16="",H16=""),"",G16*H16)</f>
        <v/>
      </c>
      <c r="N16" s="6">
        <f>IF(M16="","",M16-IF(I16="",0,I16))</f>
        <v/>
      </c>
      <c r="O16" s="6">
        <f>IF(OR(G16="",D16=""),"",G16*IFERROR(VLOOKUP(D16,'Produtos'!$A:$I,8,FALSE),0))</f>
        <v/>
      </c>
      <c r="P16" s="6">
        <f>IF(N16="","",N16-O16)</f>
        <v/>
      </c>
      <c r="Q16" s="34">
        <f>IF(N16="","",IFERROR(P16/N16,0))</f>
        <v/>
      </c>
    </row>
    <row r="17">
      <c r="A17" s="2" t="n"/>
      <c r="B17" s="33" t="n"/>
      <c r="C17" s="3" t="n"/>
      <c r="D17" s="2" t="n"/>
      <c r="E17" s="12">
        <f>IF(D17="","",IFERROR(VLOOKUP(D17,'Produtos'!$A:$I,2,FALSE),"Produto não encontrado"))</f>
        <v/>
      </c>
      <c r="F17" s="7">
        <f>IF(D17="","",IFERROR(VLOOKUP(D17,'Produtos'!$A:$I,3,FALSE),""))</f>
        <v/>
      </c>
      <c r="G17" s="2" t="n"/>
      <c r="H17" s="8">
        <f>IF(D17="","",IFERROR(VLOOKUP(D17,'Produtos'!$A:$I,9,FALSE),0))</f>
        <v/>
      </c>
      <c r="I17" s="4" t="n"/>
      <c r="J17" s="2" t="n"/>
      <c r="K17" s="2" t="n"/>
      <c r="L17" s="3" t="n"/>
      <c r="M17" s="8">
        <f>IF(OR(G17="",H17=""),"",G17*H17)</f>
        <v/>
      </c>
      <c r="N17" s="8">
        <f>IF(M17="","",M17-IF(I17="",0,I17))</f>
        <v/>
      </c>
      <c r="O17" s="8">
        <f>IF(OR(G17="",D17=""),"",G17*IFERROR(VLOOKUP(D17,'Produtos'!$A:$I,8,FALSE),0))</f>
        <v/>
      </c>
      <c r="P17" s="8">
        <f>IF(N17="","",N17-O17)</f>
        <v/>
      </c>
      <c r="Q17" s="35">
        <f>IF(N17="","",IFERROR(P17/N17,0))</f>
        <v/>
      </c>
    </row>
    <row r="18">
      <c r="A18" s="2" t="n"/>
      <c r="B18" s="33" t="n"/>
      <c r="C18" s="3" t="n"/>
      <c r="D18" s="2" t="n"/>
      <c r="E18" s="10">
        <f>IF(D18="","",IFERROR(VLOOKUP(D18,'Produtos'!$A:$I,2,FALSE),"Produto não encontrado"))</f>
        <v/>
      </c>
      <c r="F18" s="5">
        <f>IF(D18="","",IFERROR(VLOOKUP(D18,'Produtos'!$A:$I,3,FALSE),""))</f>
        <v/>
      </c>
      <c r="G18" s="2" t="n"/>
      <c r="H18" s="6">
        <f>IF(D18="","",IFERROR(VLOOKUP(D18,'Produtos'!$A:$I,9,FALSE),0))</f>
        <v/>
      </c>
      <c r="I18" s="4" t="n"/>
      <c r="J18" s="2" t="n"/>
      <c r="K18" s="2" t="n"/>
      <c r="L18" s="3" t="n"/>
      <c r="M18" s="6">
        <f>IF(OR(G18="",H18=""),"",G18*H18)</f>
        <v/>
      </c>
      <c r="N18" s="6">
        <f>IF(M18="","",M18-IF(I18="",0,I18))</f>
        <v/>
      </c>
      <c r="O18" s="6">
        <f>IF(OR(G18="",D18=""),"",G18*IFERROR(VLOOKUP(D18,'Produtos'!$A:$I,8,FALSE),0))</f>
        <v/>
      </c>
      <c r="P18" s="6">
        <f>IF(N18="","",N18-O18)</f>
        <v/>
      </c>
      <c r="Q18" s="34">
        <f>IF(N18="","",IFERROR(P18/N18,0))</f>
        <v/>
      </c>
    </row>
    <row r="19">
      <c r="A19" s="2" t="n"/>
      <c r="B19" s="33" t="n"/>
      <c r="C19" s="3" t="n"/>
      <c r="D19" s="2" t="n"/>
      <c r="E19" s="12">
        <f>IF(D19="","",IFERROR(VLOOKUP(D19,'Produtos'!$A:$I,2,FALSE),"Produto não encontrado"))</f>
        <v/>
      </c>
      <c r="F19" s="7">
        <f>IF(D19="","",IFERROR(VLOOKUP(D19,'Produtos'!$A:$I,3,FALSE),""))</f>
        <v/>
      </c>
      <c r="G19" s="2" t="n"/>
      <c r="H19" s="8">
        <f>IF(D19="","",IFERROR(VLOOKUP(D19,'Produtos'!$A:$I,9,FALSE),0))</f>
        <v/>
      </c>
      <c r="I19" s="4" t="n"/>
      <c r="J19" s="2" t="n"/>
      <c r="K19" s="2" t="n"/>
      <c r="L19" s="3" t="n"/>
      <c r="M19" s="8">
        <f>IF(OR(G19="",H19=""),"",G19*H19)</f>
        <v/>
      </c>
      <c r="N19" s="8">
        <f>IF(M19="","",M19-IF(I19="",0,I19))</f>
        <v/>
      </c>
      <c r="O19" s="8">
        <f>IF(OR(G19="",D19=""),"",G19*IFERROR(VLOOKUP(D19,'Produtos'!$A:$I,8,FALSE),0))</f>
        <v/>
      </c>
      <c r="P19" s="8">
        <f>IF(N19="","",N19-O19)</f>
        <v/>
      </c>
      <c r="Q19" s="35">
        <f>IF(N19="","",IFERROR(P19/N19,0))</f>
        <v/>
      </c>
    </row>
    <row r="20">
      <c r="A20" s="2" t="n"/>
      <c r="B20" s="33" t="n"/>
      <c r="C20" s="3" t="n"/>
      <c r="D20" s="2" t="n"/>
      <c r="E20" s="10">
        <f>IF(D20="","",IFERROR(VLOOKUP(D20,'Produtos'!$A:$I,2,FALSE),"Produto não encontrado"))</f>
        <v/>
      </c>
      <c r="F20" s="5">
        <f>IF(D20="","",IFERROR(VLOOKUP(D20,'Produtos'!$A:$I,3,FALSE),""))</f>
        <v/>
      </c>
      <c r="G20" s="2" t="n"/>
      <c r="H20" s="6">
        <f>IF(D20="","",IFERROR(VLOOKUP(D20,'Produtos'!$A:$I,9,FALSE),0))</f>
        <v/>
      </c>
      <c r="I20" s="4" t="n"/>
      <c r="J20" s="2" t="n"/>
      <c r="K20" s="2" t="n"/>
      <c r="L20" s="3" t="n"/>
      <c r="M20" s="6">
        <f>IF(OR(G20="",H20=""),"",G20*H20)</f>
        <v/>
      </c>
      <c r="N20" s="6">
        <f>IF(M20="","",M20-IF(I20="",0,I20))</f>
        <v/>
      </c>
      <c r="O20" s="6">
        <f>IF(OR(G20="",D20=""),"",G20*IFERROR(VLOOKUP(D20,'Produtos'!$A:$I,8,FALSE),0))</f>
        <v/>
      </c>
      <c r="P20" s="6">
        <f>IF(N20="","",N20-O20)</f>
        <v/>
      </c>
      <c r="Q20" s="34">
        <f>IF(N20="","",IFERROR(P20/N20,0))</f>
        <v/>
      </c>
    </row>
    <row r="21">
      <c r="A21" s="2" t="n"/>
      <c r="B21" s="33" t="n"/>
      <c r="C21" s="3" t="n"/>
      <c r="D21" s="2" t="n"/>
      <c r="E21" s="12">
        <f>IF(D21="","",IFERROR(VLOOKUP(D21,'Produtos'!$A:$I,2,FALSE),"Produto não encontrado"))</f>
        <v/>
      </c>
      <c r="F21" s="7">
        <f>IF(D21="","",IFERROR(VLOOKUP(D21,'Produtos'!$A:$I,3,FALSE),""))</f>
        <v/>
      </c>
      <c r="G21" s="2" t="n"/>
      <c r="H21" s="8">
        <f>IF(D21="","",IFERROR(VLOOKUP(D21,'Produtos'!$A:$I,9,FALSE),0))</f>
        <v/>
      </c>
      <c r="I21" s="4" t="n"/>
      <c r="J21" s="2" t="n"/>
      <c r="K21" s="2" t="n"/>
      <c r="L21" s="3" t="n"/>
      <c r="M21" s="8">
        <f>IF(OR(G21="",H21=""),"",G21*H21)</f>
        <v/>
      </c>
      <c r="N21" s="8">
        <f>IF(M21="","",M21-IF(I21="",0,I21))</f>
        <v/>
      </c>
      <c r="O21" s="8">
        <f>IF(OR(G21="",D21=""),"",G21*IFERROR(VLOOKUP(D21,'Produtos'!$A:$I,8,FALSE),0))</f>
        <v/>
      </c>
      <c r="P21" s="8">
        <f>IF(N21="","",N21-O21)</f>
        <v/>
      </c>
      <c r="Q21" s="35">
        <f>IF(N21="","",IFERROR(P21/N21,0))</f>
        <v/>
      </c>
    </row>
    <row r="22">
      <c r="A22" s="2" t="n"/>
      <c r="B22" s="33" t="n"/>
      <c r="C22" s="3" t="n"/>
      <c r="D22" s="2" t="n"/>
      <c r="E22" s="10">
        <f>IF(D22="","",IFERROR(VLOOKUP(D22,'Produtos'!$A:$I,2,FALSE),"Produto não encontrado"))</f>
        <v/>
      </c>
      <c r="F22" s="5">
        <f>IF(D22="","",IFERROR(VLOOKUP(D22,'Produtos'!$A:$I,3,FALSE),""))</f>
        <v/>
      </c>
      <c r="G22" s="2" t="n"/>
      <c r="H22" s="6">
        <f>IF(D22="","",IFERROR(VLOOKUP(D22,'Produtos'!$A:$I,9,FALSE),0))</f>
        <v/>
      </c>
      <c r="I22" s="4" t="n"/>
      <c r="J22" s="2" t="n"/>
      <c r="K22" s="2" t="n"/>
      <c r="L22" s="3" t="n"/>
      <c r="M22" s="6">
        <f>IF(OR(G22="",H22=""),"",G22*H22)</f>
        <v/>
      </c>
      <c r="N22" s="6">
        <f>IF(M22="","",M22-IF(I22="",0,I22))</f>
        <v/>
      </c>
      <c r="O22" s="6">
        <f>IF(OR(G22="",D22=""),"",G22*IFERROR(VLOOKUP(D22,'Produtos'!$A:$I,8,FALSE),0))</f>
        <v/>
      </c>
      <c r="P22" s="6">
        <f>IF(N22="","",N22-O22)</f>
        <v/>
      </c>
      <c r="Q22" s="34">
        <f>IF(N22="","",IFERROR(P22/N22,0))</f>
        <v/>
      </c>
    </row>
    <row r="23">
      <c r="A23" s="2" t="n"/>
      <c r="B23" s="33" t="n"/>
      <c r="C23" s="3" t="n"/>
      <c r="D23" s="2" t="n"/>
      <c r="E23" s="12">
        <f>IF(D23="","",IFERROR(VLOOKUP(D23,'Produtos'!$A:$I,2,FALSE),"Produto não encontrado"))</f>
        <v/>
      </c>
      <c r="F23" s="7">
        <f>IF(D23="","",IFERROR(VLOOKUP(D23,'Produtos'!$A:$I,3,FALSE),""))</f>
        <v/>
      </c>
      <c r="G23" s="2" t="n"/>
      <c r="H23" s="8">
        <f>IF(D23="","",IFERROR(VLOOKUP(D23,'Produtos'!$A:$I,9,FALSE),0))</f>
        <v/>
      </c>
      <c r="I23" s="4" t="n"/>
      <c r="J23" s="2" t="n"/>
      <c r="K23" s="2" t="n"/>
      <c r="L23" s="3" t="n"/>
      <c r="M23" s="8">
        <f>IF(OR(G23="",H23=""),"",G23*H23)</f>
        <v/>
      </c>
      <c r="N23" s="8">
        <f>IF(M23="","",M23-IF(I23="",0,I23))</f>
        <v/>
      </c>
      <c r="O23" s="8">
        <f>IF(OR(G23="",D23=""),"",G23*IFERROR(VLOOKUP(D23,'Produtos'!$A:$I,8,FALSE),0))</f>
        <v/>
      </c>
      <c r="P23" s="8">
        <f>IF(N23="","",N23-O23)</f>
        <v/>
      </c>
      <c r="Q23" s="35">
        <f>IF(N23="","",IFERROR(P23/N23,0))</f>
        <v/>
      </c>
    </row>
    <row r="24">
      <c r="A24" s="2" t="n"/>
      <c r="B24" s="33" t="n"/>
      <c r="C24" s="3" t="n"/>
      <c r="D24" s="2" t="n"/>
      <c r="E24" s="10">
        <f>IF(D24="","",IFERROR(VLOOKUP(D24,'Produtos'!$A:$I,2,FALSE),"Produto não encontrado"))</f>
        <v/>
      </c>
      <c r="F24" s="5">
        <f>IF(D24="","",IFERROR(VLOOKUP(D24,'Produtos'!$A:$I,3,FALSE),""))</f>
        <v/>
      </c>
      <c r="G24" s="2" t="n"/>
      <c r="H24" s="6">
        <f>IF(D24="","",IFERROR(VLOOKUP(D24,'Produtos'!$A:$I,9,FALSE),0))</f>
        <v/>
      </c>
      <c r="I24" s="4" t="n"/>
      <c r="J24" s="2" t="n"/>
      <c r="K24" s="2" t="n"/>
      <c r="L24" s="3" t="n"/>
      <c r="M24" s="6">
        <f>IF(OR(G24="",H24=""),"",G24*H24)</f>
        <v/>
      </c>
      <c r="N24" s="6">
        <f>IF(M24="","",M24-IF(I24="",0,I24))</f>
        <v/>
      </c>
      <c r="O24" s="6">
        <f>IF(OR(G24="",D24=""),"",G24*IFERROR(VLOOKUP(D24,'Produtos'!$A:$I,8,FALSE),0))</f>
        <v/>
      </c>
      <c r="P24" s="6">
        <f>IF(N24="","",N24-O24)</f>
        <v/>
      </c>
      <c r="Q24" s="34">
        <f>IF(N24="","",IFERROR(P24/N24,0))</f>
        <v/>
      </c>
    </row>
    <row r="25">
      <c r="A25" s="2" t="n"/>
      <c r="B25" s="33" t="n"/>
      <c r="C25" s="3" t="n"/>
      <c r="D25" s="2" t="n"/>
      <c r="E25" s="12">
        <f>IF(D25="","",IFERROR(VLOOKUP(D25,'Produtos'!$A:$I,2,FALSE),"Produto não encontrado"))</f>
        <v/>
      </c>
      <c r="F25" s="7">
        <f>IF(D25="","",IFERROR(VLOOKUP(D25,'Produtos'!$A:$I,3,FALSE),""))</f>
        <v/>
      </c>
      <c r="G25" s="2" t="n"/>
      <c r="H25" s="8">
        <f>IF(D25="","",IFERROR(VLOOKUP(D25,'Produtos'!$A:$I,9,FALSE),0))</f>
        <v/>
      </c>
      <c r="I25" s="4" t="n"/>
      <c r="J25" s="2" t="n"/>
      <c r="K25" s="2" t="n"/>
      <c r="L25" s="3" t="n"/>
      <c r="M25" s="8">
        <f>IF(OR(G25="",H25=""),"",G25*H25)</f>
        <v/>
      </c>
      <c r="N25" s="8">
        <f>IF(M25="","",M25-IF(I25="",0,I25))</f>
        <v/>
      </c>
      <c r="O25" s="8">
        <f>IF(OR(G25="",D25=""),"",G25*IFERROR(VLOOKUP(D25,'Produtos'!$A:$I,8,FALSE),0))</f>
        <v/>
      </c>
      <c r="P25" s="8">
        <f>IF(N25="","",N25-O25)</f>
        <v/>
      </c>
      <c r="Q25" s="35">
        <f>IF(N25="","",IFERROR(P25/N25,0))</f>
        <v/>
      </c>
    </row>
    <row r="26">
      <c r="A26" s="2" t="n"/>
      <c r="B26" s="33" t="n"/>
      <c r="C26" s="3" t="n"/>
      <c r="D26" s="2" t="n"/>
      <c r="E26" s="10">
        <f>IF(D26="","",IFERROR(VLOOKUP(D26,'Produtos'!$A:$I,2,FALSE),"Produto não encontrado"))</f>
        <v/>
      </c>
      <c r="F26" s="5">
        <f>IF(D26="","",IFERROR(VLOOKUP(D26,'Produtos'!$A:$I,3,FALSE),""))</f>
        <v/>
      </c>
      <c r="G26" s="2" t="n"/>
      <c r="H26" s="6">
        <f>IF(D26="","",IFERROR(VLOOKUP(D26,'Produtos'!$A:$I,9,FALSE),0))</f>
        <v/>
      </c>
      <c r="I26" s="4" t="n"/>
      <c r="J26" s="2" t="n"/>
      <c r="K26" s="2" t="n"/>
      <c r="L26" s="3" t="n"/>
      <c r="M26" s="6">
        <f>IF(OR(G26="",H26=""),"",G26*H26)</f>
        <v/>
      </c>
      <c r="N26" s="6">
        <f>IF(M26="","",M26-IF(I26="",0,I26))</f>
        <v/>
      </c>
      <c r="O26" s="6">
        <f>IF(OR(G26="",D26=""),"",G26*IFERROR(VLOOKUP(D26,'Produtos'!$A:$I,8,FALSE),0))</f>
        <v/>
      </c>
      <c r="P26" s="6">
        <f>IF(N26="","",N26-O26)</f>
        <v/>
      </c>
      <c r="Q26" s="34">
        <f>IF(N26="","",IFERROR(P26/N26,0))</f>
        <v/>
      </c>
    </row>
    <row r="27">
      <c r="A27" s="2" t="n"/>
      <c r="B27" s="33" t="n"/>
      <c r="C27" s="3" t="n"/>
      <c r="D27" s="2" t="n"/>
      <c r="E27" s="12">
        <f>IF(D27="","",IFERROR(VLOOKUP(D27,'Produtos'!$A:$I,2,FALSE),"Produto não encontrado"))</f>
        <v/>
      </c>
      <c r="F27" s="7">
        <f>IF(D27="","",IFERROR(VLOOKUP(D27,'Produtos'!$A:$I,3,FALSE),""))</f>
        <v/>
      </c>
      <c r="G27" s="2" t="n"/>
      <c r="H27" s="8">
        <f>IF(D27="","",IFERROR(VLOOKUP(D27,'Produtos'!$A:$I,9,FALSE),0))</f>
        <v/>
      </c>
      <c r="I27" s="4" t="n"/>
      <c r="J27" s="2" t="n"/>
      <c r="K27" s="2" t="n"/>
      <c r="L27" s="3" t="n"/>
      <c r="M27" s="8">
        <f>IF(OR(G27="",H27=""),"",G27*H27)</f>
        <v/>
      </c>
      <c r="N27" s="8">
        <f>IF(M27="","",M27-IF(I27="",0,I27))</f>
        <v/>
      </c>
      <c r="O27" s="8">
        <f>IF(OR(G27="",D27=""),"",G27*IFERROR(VLOOKUP(D27,'Produtos'!$A:$I,8,FALSE),0))</f>
        <v/>
      </c>
      <c r="P27" s="8">
        <f>IF(N27="","",N27-O27)</f>
        <v/>
      </c>
      <c r="Q27" s="35">
        <f>IF(N27="","",IFERROR(P27/N27,0))</f>
        <v/>
      </c>
    </row>
    <row r="28">
      <c r="A28" s="2" t="n"/>
      <c r="B28" s="33" t="n"/>
      <c r="C28" s="3" t="n"/>
      <c r="D28" s="2" t="n"/>
      <c r="E28" s="10">
        <f>IF(D28="","",IFERROR(VLOOKUP(D28,'Produtos'!$A:$I,2,FALSE),"Produto não encontrado"))</f>
        <v/>
      </c>
      <c r="F28" s="5">
        <f>IF(D28="","",IFERROR(VLOOKUP(D28,'Produtos'!$A:$I,3,FALSE),""))</f>
        <v/>
      </c>
      <c r="G28" s="2" t="n"/>
      <c r="H28" s="6">
        <f>IF(D28="","",IFERROR(VLOOKUP(D28,'Produtos'!$A:$I,9,FALSE),0))</f>
        <v/>
      </c>
      <c r="I28" s="4" t="n"/>
      <c r="J28" s="2" t="n"/>
      <c r="K28" s="2" t="n"/>
      <c r="L28" s="3" t="n"/>
      <c r="M28" s="6">
        <f>IF(OR(G28="",H28=""),"",G28*H28)</f>
        <v/>
      </c>
      <c r="N28" s="6">
        <f>IF(M28="","",M28-IF(I28="",0,I28))</f>
        <v/>
      </c>
      <c r="O28" s="6">
        <f>IF(OR(G28="",D28=""),"",G28*IFERROR(VLOOKUP(D28,'Produtos'!$A:$I,8,FALSE),0))</f>
        <v/>
      </c>
      <c r="P28" s="6">
        <f>IF(N28="","",N28-O28)</f>
        <v/>
      </c>
      <c r="Q28" s="34">
        <f>IF(N28="","",IFERROR(P28/N28,0))</f>
        <v/>
      </c>
    </row>
    <row r="29">
      <c r="A29" s="2" t="n"/>
      <c r="B29" s="33" t="n"/>
      <c r="C29" s="3" t="n"/>
      <c r="D29" s="2" t="n"/>
      <c r="E29" s="12">
        <f>IF(D29="","",IFERROR(VLOOKUP(D29,'Produtos'!$A:$I,2,FALSE),"Produto não encontrado"))</f>
        <v/>
      </c>
      <c r="F29" s="7">
        <f>IF(D29="","",IFERROR(VLOOKUP(D29,'Produtos'!$A:$I,3,FALSE),""))</f>
        <v/>
      </c>
      <c r="G29" s="2" t="n"/>
      <c r="H29" s="8">
        <f>IF(D29="","",IFERROR(VLOOKUP(D29,'Produtos'!$A:$I,9,FALSE),0))</f>
        <v/>
      </c>
      <c r="I29" s="4" t="n"/>
      <c r="J29" s="2" t="n"/>
      <c r="K29" s="2" t="n"/>
      <c r="L29" s="3" t="n"/>
      <c r="M29" s="8">
        <f>IF(OR(G29="",H29=""),"",G29*H29)</f>
        <v/>
      </c>
      <c r="N29" s="8">
        <f>IF(M29="","",M29-IF(I29="",0,I29))</f>
        <v/>
      </c>
      <c r="O29" s="8">
        <f>IF(OR(G29="",D29=""),"",G29*IFERROR(VLOOKUP(D29,'Produtos'!$A:$I,8,FALSE),0))</f>
        <v/>
      </c>
      <c r="P29" s="8">
        <f>IF(N29="","",N29-O29)</f>
        <v/>
      </c>
      <c r="Q29" s="35">
        <f>IF(N29="","",IFERROR(P29/N29,0))</f>
        <v/>
      </c>
    </row>
    <row r="30">
      <c r="A30" s="2" t="n"/>
      <c r="B30" s="33" t="n"/>
      <c r="C30" s="3" t="n"/>
      <c r="D30" s="2" t="n"/>
      <c r="E30" s="10">
        <f>IF(D30="","",IFERROR(VLOOKUP(D30,'Produtos'!$A:$I,2,FALSE),"Produto não encontrado"))</f>
        <v/>
      </c>
      <c r="F30" s="5">
        <f>IF(D30="","",IFERROR(VLOOKUP(D30,'Produtos'!$A:$I,3,FALSE),""))</f>
        <v/>
      </c>
      <c r="G30" s="2" t="n"/>
      <c r="H30" s="6">
        <f>IF(D30="","",IFERROR(VLOOKUP(D30,'Produtos'!$A:$I,9,FALSE),0))</f>
        <v/>
      </c>
      <c r="I30" s="4" t="n"/>
      <c r="J30" s="2" t="n"/>
      <c r="K30" s="2" t="n"/>
      <c r="L30" s="3" t="n"/>
      <c r="M30" s="6">
        <f>IF(OR(G30="",H30=""),"",G30*H30)</f>
        <v/>
      </c>
      <c r="N30" s="6">
        <f>IF(M30="","",M30-IF(I30="",0,I30))</f>
        <v/>
      </c>
      <c r="O30" s="6">
        <f>IF(OR(G30="",D30=""),"",G30*IFERROR(VLOOKUP(D30,'Produtos'!$A:$I,8,FALSE),0))</f>
        <v/>
      </c>
      <c r="P30" s="6">
        <f>IF(N30="","",N30-O30)</f>
        <v/>
      </c>
      <c r="Q30" s="34">
        <f>IF(N30="","",IFERROR(P30/N30,0))</f>
        <v/>
      </c>
    </row>
    <row r="31">
      <c r="A31" s="2" t="n"/>
      <c r="B31" s="33" t="n"/>
      <c r="C31" s="3" t="n"/>
      <c r="D31" s="2" t="n"/>
      <c r="E31" s="12">
        <f>IF(D31="","",IFERROR(VLOOKUP(D31,'Produtos'!$A:$I,2,FALSE),"Produto não encontrado"))</f>
        <v/>
      </c>
      <c r="F31" s="7">
        <f>IF(D31="","",IFERROR(VLOOKUP(D31,'Produtos'!$A:$I,3,FALSE),""))</f>
        <v/>
      </c>
      <c r="G31" s="2" t="n"/>
      <c r="H31" s="8">
        <f>IF(D31="","",IFERROR(VLOOKUP(D31,'Produtos'!$A:$I,9,FALSE),0))</f>
        <v/>
      </c>
      <c r="I31" s="4" t="n"/>
      <c r="J31" s="2" t="n"/>
      <c r="K31" s="2" t="n"/>
      <c r="L31" s="3" t="n"/>
      <c r="M31" s="8">
        <f>IF(OR(G31="",H31=""),"",G31*H31)</f>
        <v/>
      </c>
      <c r="N31" s="8">
        <f>IF(M31="","",M31-IF(I31="",0,I31))</f>
        <v/>
      </c>
      <c r="O31" s="8">
        <f>IF(OR(G31="",D31=""),"",G31*IFERROR(VLOOKUP(D31,'Produtos'!$A:$I,8,FALSE),0))</f>
        <v/>
      </c>
      <c r="P31" s="8">
        <f>IF(N31="","",N31-O31)</f>
        <v/>
      </c>
      <c r="Q31" s="35">
        <f>IF(N31="","",IFERROR(P31/N31,0))</f>
        <v/>
      </c>
    </row>
    <row r="32">
      <c r="A32" s="2" t="n"/>
      <c r="B32" s="33" t="n"/>
      <c r="C32" s="3" t="n"/>
      <c r="D32" s="2" t="n"/>
      <c r="E32" s="10">
        <f>IF(D32="","",IFERROR(VLOOKUP(D32,'Produtos'!$A:$I,2,FALSE),"Produto não encontrado"))</f>
        <v/>
      </c>
      <c r="F32" s="5">
        <f>IF(D32="","",IFERROR(VLOOKUP(D32,'Produtos'!$A:$I,3,FALSE),""))</f>
        <v/>
      </c>
      <c r="G32" s="2" t="n"/>
      <c r="H32" s="6">
        <f>IF(D32="","",IFERROR(VLOOKUP(D32,'Produtos'!$A:$I,9,FALSE),0))</f>
        <v/>
      </c>
      <c r="I32" s="4" t="n"/>
      <c r="J32" s="2" t="n"/>
      <c r="K32" s="2" t="n"/>
      <c r="L32" s="3" t="n"/>
      <c r="M32" s="6">
        <f>IF(OR(G32="",H32=""),"",G32*H32)</f>
        <v/>
      </c>
      <c r="N32" s="6">
        <f>IF(M32="","",M32-IF(I32="",0,I32))</f>
        <v/>
      </c>
      <c r="O32" s="6">
        <f>IF(OR(G32="",D32=""),"",G32*IFERROR(VLOOKUP(D32,'Produtos'!$A:$I,8,FALSE),0))</f>
        <v/>
      </c>
      <c r="P32" s="6">
        <f>IF(N32="","",N32-O32)</f>
        <v/>
      </c>
      <c r="Q32" s="34">
        <f>IF(N32="","",IFERROR(P32/N32,0))</f>
        <v/>
      </c>
    </row>
    <row r="33">
      <c r="A33" s="2" t="n"/>
      <c r="B33" s="33" t="n"/>
      <c r="C33" s="3" t="n"/>
      <c r="D33" s="2" t="n"/>
      <c r="E33" s="12">
        <f>IF(D33="","",IFERROR(VLOOKUP(D33,'Produtos'!$A:$I,2,FALSE),"Produto não encontrado"))</f>
        <v/>
      </c>
      <c r="F33" s="7">
        <f>IF(D33="","",IFERROR(VLOOKUP(D33,'Produtos'!$A:$I,3,FALSE),""))</f>
        <v/>
      </c>
      <c r="G33" s="2" t="n"/>
      <c r="H33" s="8">
        <f>IF(D33="","",IFERROR(VLOOKUP(D33,'Produtos'!$A:$I,9,FALSE),0))</f>
        <v/>
      </c>
      <c r="I33" s="4" t="n"/>
      <c r="J33" s="2" t="n"/>
      <c r="K33" s="2" t="n"/>
      <c r="L33" s="3" t="n"/>
      <c r="M33" s="8">
        <f>IF(OR(G33="",H33=""),"",G33*H33)</f>
        <v/>
      </c>
      <c r="N33" s="8">
        <f>IF(M33="","",M33-IF(I33="",0,I33))</f>
        <v/>
      </c>
      <c r="O33" s="8">
        <f>IF(OR(G33="",D33=""),"",G33*IFERROR(VLOOKUP(D33,'Produtos'!$A:$I,8,FALSE),0))</f>
        <v/>
      </c>
      <c r="P33" s="8">
        <f>IF(N33="","",N33-O33)</f>
        <v/>
      </c>
      <c r="Q33" s="35">
        <f>IF(N33="","",IFERROR(P33/N33,0))</f>
        <v/>
      </c>
    </row>
    <row r="34">
      <c r="A34" s="2" t="n"/>
      <c r="B34" s="33" t="n"/>
      <c r="C34" s="3" t="n"/>
      <c r="D34" s="2" t="n"/>
      <c r="E34" s="10">
        <f>IF(D34="","",IFERROR(VLOOKUP(D34,'Produtos'!$A:$I,2,FALSE),"Produto não encontrado"))</f>
        <v/>
      </c>
      <c r="F34" s="5">
        <f>IF(D34="","",IFERROR(VLOOKUP(D34,'Produtos'!$A:$I,3,FALSE),""))</f>
        <v/>
      </c>
      <c r="G34" s="2" t="n"/>
      <c r="H34" s="6">
        <f>IF(D34="","",IFERROR(VLOOKUP(D34,'Produtos'!$A:$I,9,FALSE),0))</f>
        <v/>
      </c>
      <c r="I34" s="4" t="n"/>
      <c r="J34" s="2" t="n"/>
      <c r="K34" s="2" t="n"/>
      <c r="L34" s="3" t="n"/>
      <c r="M34" s="6">
        <f>IF(OR(G34="",H34=""),"",G34*H34)</f>
        <v/>
      </c>
      <c r="N34" s="6">
        <f>IF(M34="","",M34-IF(I34="",0,I34))</f>
        <v/>
      </c>
      <c r="O34" s="6">
        <f>IF(OR(G34="",D34=""),"",G34*IFERROR(VLOOKUP(D34,'Produtos'!$A:$I,8,FALSE),0))</f>
        <v/>
      </c>
      <c r="P34" s="6">
        <f>IF(N34="","",N34-O34)</f>
        <v/>
      </c>
      <c r="Q34" s="34">
        <f>IF(N34="","",IFERROR(P34/N34,0))</f>
        <v/>
      </c>
    </row>
    <row r="35">
      <c r="A35" s="2" t="n"/>
      <c r="B35" s="33" t="n"/>
      <c r="C35" s="3" t="n"/>
      <c r="D35" s="2" t="n"/>
      <c r="E35" s="12">
        <f>IF(D35="","",IFERROR(VLOOKUP(D35,'Produtos'!$A:$I,2,FALSE),"Produto não encontrado"))</f>
        <v/>
      </c>
      <c r="F35" s="7">
        <f>IF(D35="","",IFERROR(VLOOKUP(D35,'Produtos'!$A:$I,3,FALSE),""))</f>
        <v/>
      </c>
      <c r="G35" s="2" t="n"/>
      <c r="H35" s="8">
        <f>IF(D35="","",IFERROR(VLOOKUP(D35,'Produtos'!$A:$I,9,FALSE),0))</f>
        <v/>
      </c>
      <c r="I35" s="4" t="n"/>
      <c r="J35" s="2" t="n"/>
      <c r="K35" s="2" t="n"/>
      <c r="L35" s="3" t="n"/>
      <c r="M35" s="8">
        <f>IF(OR(G35="",H35=""),"",G35*H35)</f>
        <v/>
      </c>
      <c r="N35" s="8">
        <f>IF(M35="","",M35-IF(I35="",0,I35))</f>
        <v/>
      </c>
      <c r="O35" s="8">
        <f>IF(OR(G35="",D35=""),"",G35*IFERROR(VLOOKUP(D35,'Produtos'!$A:$I,8,FALSE),0))</f>
        <v/>
      </c>
      <c r="P35" s="8">
        <f>IF(N35="","",N35-O35)</f>
        <v/>
      </c>
      <c r="Q35" s="35">
        <f>IF(N35="","",IFERROR(P35/N35,0))</f>
        <v/>
      </c>
    </row>
    <row r="36">
      <c r="A36" s="2" t="n"/>
      <c r="B36" s="33" t="n"/>
      <c r="C36" s="3" t="n"/>
      <c r="D36" s="2" t="n"/>
      <c r="E36" s="10">
        <f>IF(D36="","",IFERROR(VLOOKUP(D36,'Produtos'!$A:$I,2,FALSE),"Produto não encontrado"))</f>
        <v/>
      </c>
      <c r="F36" s="5">
        <f>IF(D36="","",IFERROR(VLOOKUP(D36,'Produtos'!$A:$I,3,FALSE),""))</f>
        <v/>
      </c>
      <c r="G36" s="2" t="n"/>
      <c r="H36" s="6">
        <f>IF(D36="","",IFERROR(VLOOKUP(D36,'Produtos'!$A:$I,9,FALSE),0))</f>
        <v/>
      </c>
      <c r="I36" s="4" t="n"/>
      <c r="J36" s="2" t="n"/>
      <c r="K36" s="2" t="n"/>
      <c r="L36" s="3" t="n"/>
      <c r="M36" s="6">
        <f>IF(OR(G36="",H36=""),"",G36*H36)</f>
        <v/>
      </c>
      <c r="N36" s="6">
        <f>IF(M36="","",M36-IF(I36="",0,I36))</f>
        <v/>
      </c>
      <c r="O36" s="6">
        <f>IF(OR(G36="",D36=""),"",G36*IFERROR(VLOOKUP(D36,'Produtos'!$A:$I,8,FALSE),0))</f>
        <v/>
      </c>
      <c r="P36" s="6">
        <f>IF(N36="","",N36-O36)</f>
        <v/>
      </c>
      <c r="Q36" s="34">
        <f>IF(N36="","",IFERROR(P36/N36,0))</f>
        <v/>
      </c>
    </row>
    <row r="37">
      <c r="A37" s="2" t="n"/>
      <c r="B37" s="33" t="n"/>
      <c r="C37" s="3" t="n"/>
      <c r="D37" s="2" t="n"/>
      <c r="E37" s="12">
        <f>IF(D37="","",IFERROR(VLOOKUP(D37,'Produtos'!$A:$I,2,FALSE),"Produto não encontrado"))</f>
        <v/>
      </c>
      <c r="F37" s="7">
        <f>IF(D37="","",IFERROR(VLOOKUP(D37,'Produtos'!$A:$I,3,FALSE),""))</f>
        <v/>
      </c>
      <c r="G37" s="2" t="n"/>
      <c r="H37" s="8">
        <f>IF(D37="","",IFERROR(VLOOKUP(D37,'Produtos'!$A:$I,9,FALSE),0))</f>
        <v/>
      </c>
      <c r="I37" s="4" t="n"/>
      <c r="J37" s="2" t="n"/>
      <c r="K37" s="2" t="n"/>
      <c r="L37" s="3" t="n"/>
      <c r="M37" s="8">
        <f>IF(OR(G37="",H37=""),"",G37*H37)</f>
        <v/>
      </c>
      <c r="N37" s="8">
        <f>IF(M37="","",M37-IF(I37="",0,I37))</f>
        <v/>
      </c>
      <c r="O37" s="8">
        <f>IF(OR(G37="",D37=""),"",G37*IFERROR(VLOOKUP(D37,'Produtos'!$A:$I,8,FALSE),0))</f>
        <v/>
      </c>
      <c r="P37" s="8">
        <f>IF(N37="","",N37-O37)</f>
        <v/>
      </c>
      <c r="Q37" s="35">
        <f>IF(N37="","",IFERROR(P37/N37,0))</f>
        <v/>
      </c>
    </row>
    <row r="38">
      <c r="A38" s="2" t="n"/>
      <c r="B38" s="33" t="n"/>
      <c r="C38" s="3" t="n"/>
      <c r="D38" s="2" t="n"/>
      <c r="E38" s="10">
        <f>IF(D38="","",IFERROR(VLOOKUP(D38,'Produtos'!$A:$I,2,FALSE),"Produto não encontrado"))</f>
        <v/>
      </c>
      <c r="F38" s="5">
        <f>IF(D38="","",IFERROR(VLOOKUP(D38,'Produtos'!$A:$I,3,FALSE),""))</f>
        <v/>
      </c>
      <c r="G38" s="2" t="n"/>
      <c r="H38" s="6">
        <f>IF(D38="","",IFERROR(VLOOKUP(D38,'Produtos'!$A:$I,9,FALSE),0))</f>
        <v/>
      </c>
      <c r="I38" s="4" t="n"/>
      <c r="J38" s="2" t="n"/>
      <c r="K38" s="2" t="n"/>
      <c r="L38" s="3" t="n"/>
      <c r="M38" s="6">
        <f>IF(OR(G38="",H38=""),"",G38*H38)</f>
        <v/>
      </c>
      <c r="N38" s="6">
        <f>IF(M38="","",M38-IF(I38="",0,I38))</f>
        <v/>
      </c>
      <c r="O38" s="6">
        <f>IF(OR(G38="",D38=""),"",G38*IFERROR(VLOOKUP(D38,'Produtos'!$A:$I,8,FALSE),0))</f>
        <v/>
      </c>
      <c r="P38" s="6">
        <f>IF(N38="","",N38-O38)</f>
        <v/>
      </c>
      <c r="Q38" s="34">
        <f>IF(N38="","",IFERROR(P38/N38,0))</f>
        <v/>
      </c>
    </row>
    <row r="39">
      <c r="A39" s="2" t="n"/>
      <c r="B39" s="33" t="n"/>
      <c r="C39" s="3" t="n"/>
      <c r="D39" s="2" t="n"/>
      <c r="E39" s="12">
        <f>IF(D39="","",IFERROR(VLOOKUP(D39,'Produtos'!$A:$I,2,FALSE),"Produto não encontrado"))</f>
        <v/>
      </c>
      <c r="F39" s="7">
        <f>IF(D39="","",IFERROR(VLOOKUP(D39,'Produtos'!$A:$I,3,FALSE),""))</f>
        <v/>
      </c>
      <c r="G39" s="2" t="n"/>
      <c r="H39" s="8">
        <f>IF(D39="","",IFERROR(VLOOKUP(D39,'Produtos'!$A:$I,9,FALSE),0))</f>
        <v/>
      </c>
      <c r="I39" s="4" t="n"/>
      <c r="J39" s="2" t="n"/>
      <c r="K39" s="2" t="n"/>
      <c r="L39" s="3" t="n"/>
      <c r="M39" s="8">
        <f>IF(OR(G39="",H39=""),"",G39*H39)</f>
        <v/>
      </c>
      <c r="N39" s="8">
        <f>IF(M39="","",M39-IF(I39="",0,I39))</f>
        <v/>
      </c>
      <c r="O39" s="8">
        <f>IF(OR(G39="",D39=""),"",G39*IFERROR(VLOOKUP(D39,'Produtos'!$A:$I,8,FALSE),0))</f>
        <v/>
      </c>
      <c r="P39" s="8">
        <f>IF(N39="","",N39-O39)</f>
        <v/>
      </c>
      <c r="Q39" s="35">
        <f>IF(N39="","",IFERROR(P39/N39,0))</f>
        <v/>
      </c>
    </row>
    <row r="40">
      <c r="A40" s="2" t="n"/>
      <c r="B40" s="33" t="n"/>
      <c r="C40" s="3" t="n"/>
      <c r="D40" s="2" t="n"/>
      <c r="E40" s="10">
        <f>IF(D40="","",IFERROR(VLOOKUP(D40,'Produtos'!$A:$I,2,FALSE),"Produto não encontrado"))</f>
        <v/>
      </c>
      <c r="F40" s="5">
        <f>IF(D40="","",IFERROR(VLOOKUP(D40,'Produtos'!$A:$I,3,FALSE),""))</f>
        <v/>
      </c>
      <c r="G40" s="2" t="n"/>
      <c r="H40" s="6">
        <f>IF(D40="","",IFERROR(VLOOKUP(D40,'Produtos'!$A:$I,9,FALSE),0))</f>
        <v/>
      </c>
      <c r="I40" s="4" t="n"/>
      <c r="J40" s="2" t="n"/>
      <c r="K40" s="2" t="n"/>
      <c r="L40" s="3" t="n"/>
      <c r="M40" s="6">
        <f>IF(OR(G40="",H40=""),"",G40*H40)</f>
        <v/>
      </c>
      <c r="N40" s="6">
        <f>IF(M40="","",M40-IF(I40="",0,I40))</f>
        <v/>
      </c>
      <c r="O40" s="6">
        <f>IF(OR(G40="",D40=""),"",G40*IFERROR(VLOOKUP(D40,'Produtos'!$A:$I,8,FALSE),0))</f>
        <v/>
      </c>
      <c r="P40" s="6">
        <f>IF(N40="","",N40-O40)</f>
        <v/>
      </c>
      <c r="Q40" s="34">
        <f>IF(N40="","",IFERROR(P40/N40,0))</f>
        <v/>
      </c>
    </row>
    <row r="41">
      <c r="A41" s="2" t="n"/>
      <c r="B41" s="33" t="n"/>
      <c r="C41" s="3" t="n"/>
      <c r="D41" s="2" t="n"/>
      <c r="E41" s="12">
        <f>IF(D41="","",IFERROR(VLOOKUP(D41,'Produtos'!$A:$I,2,FALSE),"Produto não encontrado"))</f>
        <v/>
      </c>
      <c r="F41" s="7">
        <f>IF(D41="","",IFERROR(VLOOKUP(D41,'Produtos'!$A:$I,3,FALSE),""))</f>
        <v/>
      </c>
      <c r="G41" s="2" t="n"/>
      <c r="H41" s="8">
        <f>IF(D41="","",IFERROR(VLOOKUP(D41,'Produtos'!$A:$I,9,FALSE),0))</f>
        <v/>
      </c>
      <c r="I41" s="4" t="n"/>
      <c r="J41" s="2" t="n"/>
      <c r="K41" s="2" t="n"/>
      <c r="L41" s="3" t="n"/>
      <c r="M41" s="8">
        <f>IF(OR(G41="",H41=""),"",G41*H41)</f>
        <v/>
      </c>
      <c r="N41" s="8">
        <f>IF(M41="","",M41-IF(I41="",0,I41))</f>
        <v/>
      </c>
      <c r="O41" s="8">
        <f>IF(OR(G41="",D41=""),"",G41*IFERROR(VLOOKUP(D41,'Produtos'!$A:$I,8,FALSE),0))</f>
        <v/>
      </c>
      <c r="P41" s="8">
        <f>IF(N41="","",N41-O41)</f>
        <v/>
      </c>
      <c r="Q41" s="35">
        <f>IF(N41="","",IFERROR(P41/N41,0))</f>
        <v/>
      </c>
    </row>
    <row r="42">
      <c r="A42" s="2" t="n"/>
      <c r="B42" s="33" t="n"/>
      <c r="C42" s="3" t="n"/>
      <c r="D42" s="2" t="n"/>
      <c r="E42" s="10">
        <f>IF(D42="","",IFERROR(VLOOKUP(D42,'Produtos'!$A:$I,2,FALSE),"Produto não encontrado"))</f>
        <v/>
      </c>
      <c r="F42" s="5">
        <f>IF(D42="","",IFERROR(VLOOKUP(D42,'Produtos'!$A:$I,3,FALSE),""))</f>
        <v/>
      </c>
      <c r="G42" s="2" t="n"/>
      <c r="H42" s="6">
        <f>IF(D42="","",IFERROR(VLOOKUP(D42,'Produtos'!$A:$I,9,FALSE),0))</f>
        <v/>
      </c>
      <c r="I42" s="4" t="n"/>
      <c r="J42" s="2" t="n"/>
      <c r="K42" s="2" t="n"/>
      <c r="L42" s="3" t="n"/>
      <c r="M42" s="6">
        <f>IF(OR(G42="",H42=""),"",G42*H42)</f>
        <v/>
      </c>
      <c r="N42" s="6">
        <f>IF(M42="","",M42-IF(I42="",0,I42))</f>
        <v/>
      </c>
      <c r="O42" s="6">
        <f>IF(OR(G42="",D42=""),"",G42*IFERROR(VLOOKUP(D42,'Produtos'!$A:$I,8,FALSE),0))</f>
        <v/>
      </c>
      <c r="P42" s="6">
        <f>IF(N42="","",N42-O42)</f>
        <v/>
      </c>
      <c r="Q42" s="34">
        <f>IF(N42="","",IFERROR(P42/N42,0))</f>
        <v/>
      </c>
    </row>
    <row r="43">
      <c r="A43" s="2" t="n"/>
      <c r="B43" s="33" t="n"/>
      <c r="C43" s="3" t="n"/>
      <c r="D43" s="2" t="n"/>
      <c r="E43" s="12">
        <f>IF(D43="","",IFERROR(VLOOKUP(D43,'Produtos'!$A:$I,2,FALSE),"Produto não encontrado"))</f>
        <v/>
      </c>
      <c r="F43" s="7">
        <f>IF(D43="","",IFERROR(VLOOKUP(D43,'Produtos'!$A:$I,3,FALSE),""))</f>
        <v/>
      </c>
      <c r="G43" s="2" t="n"/>
      <c r="H43" s="8">
        <f>IF(D43="","",IFERROR(VLOOKUP(D43,'Produtos'!$A:$I,9,FALSE),0))</f>
        <v/>
      </c>
      <c r="I43" s="4" t="n"/>
      <c r="J43" s="2" t="n"/>
      <c r="K43" s="2" t="n"/>
      <c r="L43" s="3" t="n"/>
      <c r="M43" s="8">
        <f>IF(OR(G43="",H43=""),"",G43*H43)</f>
        <v/>
      </c>
      <c r="N43" s="8">
        <f>IF(M43="","",M43-IF(I43="",0,I43))</f>
        <v/>
      </c>
      <c r="O43" s="8">
        <f>IF(OR(G43="",D43=""),"",G43*IFERROR(VLOOKUP(D43,'Produtos'!$A:$I,8,FALSE),0))</f>
        <v/>
      </c>
      <c r="P43" s="8">
        <f>IF(N43="","",N43-O43)</f>
        <v/>
      </c>
      <c r="Q43" s="35">
        <f>IF(N43="","",IFERROR(P43/N43,0))</f>
        <v/>
      </c>
    </row>
    <row r="44">
      <c r="A44" s="2" t="n"/>
      <c r="B44" s="33" t="n"/>
      <c r="C44" s="3" t="n"/>
      <c r="D44" s="2" t="n"/>
      <c r="E44" s="10">
        <f>IF(D44="","",IFERROR(VLOOKUP(D44,'Produtos'!$A:$I,2,FALSE),"Produto não encontrado"))</f>
        <v/>
      </c>
      <c r="F44" s="5">
        <f>IF(D44="","",IFERROR(VLOOKUP(D44,'Produtos'!$A:$I,3,FALSE),""))</f>
        <v/>
      </c>
      <c r="G44" s="2" t="n"/>
      <c r="H44" s="6">
        <f>IF(D44="","",IFERROR(VLOOKUP(D44,'Produtos'!$A:$I,9,FALSE),0))</f>
        <v/>
      </c>
      <c r="I44" s="4" t="n"/>
      <c r="J44" s="2" t="n"/>
      <c r="K44" s="2" t="n"/>
      <c r="L44" s="3" t="n"/>
      <c r="M44" s="6">
        <f>IF(OR(G44="",H44=""),"",G44*H44)</f>
        <v/>
      </c>
      <c r="N44" s="6">
        <f>IF(M44="","",M44-IF(I44="",0,I44))</f>
        <v/>
      </c>
      <c r="O44" s="6">
        <f>IF(OR(G44="",D44=""),"",G44*IFERROR(VLOOKUP(D44,'Produtos'!$A:$I,8,FALSE),0))</f>
        <v/>
      </c>
      <c r="P44" s="6">
        <f>IF(N44="","",N44-O44)</f>
        <v/>
      </c>
      <c r="Q44" s="34">
        <f>IF(N44="","",IFERROR(P44/N44,0))</f>
        <v/>
      </c>
    </row>
    <row r="45">
      <c r="A45" s="2" t="n"/>
      <c r="B45" s="33" t="n"/>
      <c r="C45" s="3" t="n"/>
      <c r="D45" s="2" t="n"/>
      <c r="E45" s="12">
        <f>IF(D45="","",IFERROR(VLOOKUP(D45,'Produtos'!$A:$I,2,FALSE),"Produto não encontrado"))</f>
        <v/>
      </c>
      <c r="F45" s="7">
        <f>IF(D45="","",IFERROR(VLOOKUP(D45,'Produtos'!$A:$I,3,FALSE),""))</f>
        <v/>
      </c>
      <c r="G45" s="2" t="n"/>
      <c r="H45" s="8">
        <f>IF(D45="","",IFERROR(VLOOKUP(D45,'Produtos'!$A:$I,9,FALSE),0))</f>
        <v/>
      </c>
      <c r="I45" s="4" t="n"/>
      <c r="J45" s="2" t="n"/>
      <c r="K45" s="2" t="n"/>
      <c r="L45" s="3" t="n"/>
      <c r="M45" s="8">
        <f>IF(OR(G45="",H45=""),"",G45*H45)</f>
        <v/>
      </c>
      <c r="N45" s="8">
        <f>IF(M45="","",M45-IF(I45="",0,I45))</f>
        <v/>
      </c>
      <c r="O45" s="8">
        <f>IF(OR(G45="",D45=""),"",G45*IFERROR(VLOOKUP(D45,'Produtos'!$A:$I,8,FALSE),0))</f>
        <v/>
      </c>
      <c r="P45" s="8">
        <f>IF(N45="","",N45-O45)</f>
        <v/>
      </c>
      <c r="Q45" s="35">
        <f>IF(N45="","",IFERROR(P45/N45,0))</f>
        <v/>
      </c>
    </row>
    <row r="46">
      <c r="A46" s="2" t="n"/>
      <c r="B46" s="33" t="n"/>
      <c r="C46" s="3" t="n"/>
      <c r="D46" s="2" t="n"/>
      <c r="E46" s="10">
        <f>IF(D46="","",IFERROR(VLOOKUP(D46,'Produtos'!$A:$I,2,FALSE),"Produto não encontrado"))</f>
        <v/>
      </c>
      <c r="F46" s="5">
        <f>IF(D46="","",IFERROR(VLOOKUP(D46,'Produtos'!$A:$I,3,FALSE),""))</f>
        <v/>
      </c>
      <c r="G46" s="2" t="n"/>
      <c r="H46" s="6">
        <f>IF(D46="","",IFERROR(VLOOKUP(D46,'Produtos'!$A:$I,9,FALSE),0))</f>
        <v/>
      </c>
      <c r="I46" s="4" t="n"/>
      <c r="J46" s="2" t="n"/>
      <c r="K46" s="2" t="n"/>
      <c r="L46" s="3" t="n"/>
      <c r="M46" s="6">
        <f>IF(OR(G46="",H46=""),"",G46*H46)</f>
        <v/>
      </c>
      <c r="N46" s="6">
        <f>IF(M46="","",M46-IF(I46="",0,I46))</f>
        <v/>
      </c>
      <c r="O46" s="6">
        <f>IF(OR(G46="",D46=""),"",G46*IFERROR(VLOOKUP(D46,'Produtos'!$A:$I,8,FALSE),0))</f>
        <v/>
      </c>
      <c r="P46" s="6">
        <f>IF(N46="","",N46-O46)</f>
        <v/>
      </c>
      <c r="Q46" s="34">
        <f>IF(N46="","",IFERROR(P46/N46,0))</f>
        <v/>
      </c>
    </row>
    <row r="47">
      <c r="A47" s="2" t="n"/>
      <c r="B47" s="33" t="n"/>
      <c r="C47" s="3" t="n"/>
      <c r="D47" s="2" t="n"/>
      <c r="E47" s="12">
        <f>IF(D47="","",IFERROR(VLOOKUP(D47,'Produtos'!$A:$I,2,FALSE),"Produto não encontrado"))</f>
        <v/>
      </c>
      <c r="F47" s="7">
        <f>IF(D47="","",IFERROR(VLOOKUP(D47,'Produtos'!$A:$I,3,FALSE),""))</f>
        <v/>
      </c>
      <c r="G47" s="2" t="n"/>
      <c r="H47" s="8">
        <f>IF(D47="","",IFERROR(VLOOKUP(D47,'Produtos'!$A:$I,9,FALSE),0))</f>
        <v/>
      </c>
      <c r="I47" s="4" t="n"/>
      <c r="J47" s="2" t="n"/>
      <c r="K47" s="2" t="n"/>
      <c r="L47" s="3" t="n"/>
      <c r="M47" s="8">
        <f>IF(OR(G47="",H47=""),"",G47*H47)</f>
        <v/>
      </c>
      <c r="N47" s="8">
        <f>IF(M47="","",M47-IF(I47="",0,I47))</f>
        <v/>
      </c>
      <c r="O47" s="8">
        <f>IF(OR(G47="",D47=""),"",G47*IFERROR(VLOOKUP(D47,'Produtos'!$A:$I,8,FALSE),0))</f>
        <v/>
      </c>
      <c r="P47" s="8">
        <f>IF(N47="","",N47-O47)</f>
        <v/>
      </c>
      <c r="Q47" s="35">
        <f>IF(N47="","",IFERROR(P47/N47,0))</f>
        <v/>
      </c>
    </row>
    <row r="48">
      <c r="A48" s="2" t="n"/>
      <c r="B48" s="33" t="n"/>
      <c r="C48" s="3" t="n"/>
      <c r="D48" s="2" t="n"/>
      <c r="E48" s="10">
        <f>IF(D48="","",IFERROR(VLOOKUP(D48,'Produtos'!$A:$I,2,FALSE),"Produto não encontrado"))</f>
        <v/>
      </c>
      <c r="F48" s="5">
        <f>IF(D48="","",IFERROR(VLOOKUP(D48,'Produtos'!$A:$I,3,FALSE),""))</f>
        <v/>
      </c>
      <c r="G48" s="2" t="n"/>
      <c r="H48" s="6">
        <f>IF(D48="","",IFERROR(VLOOKUP(D48,'Produtos'!$A:$I,9,FALSE),0))</f>
        <v/>
      </c>
      <c r="I48" s="4" t="n"/>
      <c r="J48" s="2" t="n"/>
      <c r="K48" s="2" t="n"/>
      <c r="L48" s="3" t="n"/>
      <c r="M48" s="6">
        <f>IF(OR(G48="",H48=""),"",G48*H48)</f>
        <v/>
      </c>
      <c r="N48" s="6">
        <f>IF(M48="","",M48-IF(I48="",0,I48))</f>
        <v/>
      </c>
      <c r="O48" s="6">
        <f>IF(OR(G48="",D48=""),"",G48*IFERROR(VLOOKUP(D48,'Produtos'!$A:$I,8,FALSE),0))</f>
        <v/>
      </c>
      <c r="P48" s="6">
        <f>IF(N48="","",N48-O48)</f>
        <v/>
      </c>
      <c r="Q48" s="34">
        <f>IF(N48="","",IFERROR(P48/N48,0))</f>
        <v/>
      </c>
    </row>
    <row r="49">
      <c r="A49" s="2" t="n"/>
      <c r="B49" s="33" t="n"/>
      <c r="C49" s="3" t="n"/>
      <c r="D49" s="2" t="n"/>
      <c r="E49" s="12">
        <f>IF(D49="","",IFERROR(VLOOKUP(D49,'Produtos'!$A:$I,2,FALSE),"Produto não encontrado"))</f>
        <v/>
      </c>
      <c r="F49" s="7">
        <f>IF(D49="","",IFERROR(VLOOKUP(D49,'Produtos'!$A:$I,3,FALSE),""))</f>
        <v/>
      </c>
      <c r="G49" s="2" t="n"/>
      <c r="H49" s="8">
        <f>IF(D49="","",IFERROR(VLOOKUP(D49,'Produtos'!$A:$I,9,FALSE),0))</f>
        <v/>
      </c>
      <c r="I49" s="4" t="n"/>
      <c r="J49" s="2" t="n"/>
      <c r="K49" s="2" t="n"/>
      <c r="L49" s="3" t="n"/>
      <c r="M49" s="8">
        <f>IF(OR(G49="",H49=""),"",G49*H49)</f>
        <v/>
      </c>
      <c r="N49" s="8">
        <f>IF(M49="","",M49-IF(I49="",0,I49))</f>
        <v/>
      </c>
      <c r="O49" s="8">
        <f>IF(OR(G49="",D49=""),"",G49*IFERROR(VLOOKUP(D49,'Produtos'!$A:$I,8,FALSE),0))</f>
        <v/>
      </c>
      <c r="P49" s="8">
        <f>IF(N49="","",N49-O49)</f>
        <v/>
      </c>
      <c r="Q49" s="35">
        <f>IF(N49="","",IFERROR(P49/N49,0))</f>
        <v/>
      </c>
    </row>
    <row r="50">
      <c r="A50" s="2" t="n"/>
      <c r="B50" s="33" t="n"/>
      <c r="C50" s="3" t="n"/>
      <c r="D50" s="2" t="n"/>
      <c r="E50" s="10">
        <f>IF(D50="","",IFERROR(VLOOKUP(D50,'Produtos'!$A:$I,2,FALSE),"Produto não encontrado"))</f>
        <v/>
      </c>
      <c r="F50" s="5">
        <f>IF(D50="","",IFERROR(VLOOKUP(D50,'Produtos'!$A:$I,3,FALSE),""))</f>
        <v/>
      </c>
      <c r="G50" s="2" t="n"/>
      <c r="H50" s="6">
        <f>IF(D50="","",IFERROR(VLOOKUP(D50,'Produtos'!$A:$I,9,FALSE),0))</f>
        <v/>
      </c>
      <c r="I50" s="4" t="n"/>
      <c r="J50" s="2" t="n"/>
      <c r="K50" s="2" t="n"/>
      <c r="L50" s="3" t="n"/>
      <c r="M50" s="6">
        <f>IF(OR(G50="",H50=""),"",G50*H50)</f>
        <v/>
      </c>
      <c r="N50" s="6">
        <f>IF(M50="","",M50-IF(I50="",0,I50))</f>
        <v/>
      </c>
      <c r="O50" s="6">
        <f>IF(OR(G50="",D50=""),"",G50*IFERROR(VLOOKUP(D50,'Produtos'!$A:$I,8,FALSE),0))</f>
        <v/>
      </c>
      <c r="P50" s="6">
        <f>IF(N50="","",N50-O50)</f>
        <v/>
      </c>
      <c r="Q50" s="34">
        <f>IF(N50="","",IFERROR(P50/N50,0))</f>
        <v/>
      </c>
    </row>
    <row r="51">
      <c r="A51" s="2" t="n"/>
      <c r="B51" s="33" t="n"/>
      <c r="C51" s="3" t="n"/>
      <c r="D51" s="2" t="n"/>
      <c r="E51" s="12">
        <f>IF(D51="","",IFERROR(VLOOKUP(D51,'Produtos'!$A:$I,2,FALSE),"Produto não encontrado"))</f>
        <v/>
      </c>
      <c r="F51" s="7">
        <f>IF(D51="","",IFERROR(VLOOKUP(D51,'Produtos'!$A:$I,3,FALSE),""))</f>
        <v/>
      </c>
      <c r="G51" s="2" t="n"/>
      <c r="H51" s="8">
        <f>IF(D51="","",IFERROR(VLOOKUP(D51,'Produtos'!$A:$I,9,FALSE),0))</f>
        <v/>
      </c>
      <c r="I51" s="4" t="n"/>
      <c r="J51" s="2" t="n"/>
      <c r="K51" s="2" t="n"/>
      <c r="L51" s="3" t="n"/>
      <c r="M51" s="8">
        <f>IF(OR(G51="",H51=""),"",G51*H51)</f>
        <v/>
      </c>
      <c r="N51" s="8">
        <f>IF(M51="","",M51-IF(I51="",0,I51))</f>
        <v/>
      </c>
      <c r="O51" s="8">
        <f>IF(OR(G51="",D51=""),"",G51*IFERROR(VLOOKUP(D51,'Produtos'!$A:$I,8,FALSE),0))</f>
        <v/>
      </c>
      <c r="P51" s="8">
        <f>IF(N51="","",N51-O51)</f>
        <v/>
      </c>
      <c r="Q51" s="35">
        <f>IF(N51="","",IFERROR(P51/N51,0))</f>
        <v/>
      </c>
    </row>
    <row r="52">
      <c r="A52" s="2" t="n"/>
      <c r="B52" s="33" t="n"/>
      <c r="C52" s="3" t="n"/>
      <c r="D52" s="2" t="n"/>
      <c r="E52" s="10">
        <f>IF(D52="","",IFERROR(VLOOKUP(D52,'Produtos'!$A:$I,2,FALSE),"Produto não encontrado"))</f>
        <v/>
      </c>
      <c r="F52" s="5">
        <f>IF(D52="","",IFERROR(VLOOKUP(D52,'Produtos'!$A:$I,3,FALSE),""))</f>
        <v/>
      </c>
      <c r="G52" s="2" t="n"/>
      <c r="H52" s="6">
        <f>IF(D52="","",IFERROR(VLOOKUP(D52,'Produtos'!$A:$I,9,FALSE),0))</f>
        <v/>
      </c>
      <c r="I52" s="4" t="n"/>
      <c r="J52" s="2" t="n"/>
      <c r="K52" s="2" t="n"/>
      <c r="L52" s="3" t="n"/>
      <c r="M52" s="6">
        <f>IF(OR(G52="",H52=""),"",G52*H52)</f>
        <v/>
      </c>
      <c r="N52" s="6">
        <f>IF(M52="","",M52-IF(I52="",0,I52))</f>
        <v/>
      </c>
      <c r="O52" s="6">
        <f>IF(OR(G52="",D52=""),"",G52*IFERROR(VLOOKUP(D52,'Produtos'!$A:$I,8,FALSE),0))</f>
        <v/>
      </c>
      <c r="P52" s="6">
        <f>IF(N52="","",N52-O52)</f>
        <v/>
      </c>
      <c r="Q52" s="34">
        <f>IF(N52="","",IFERROR(P52/N52,0))</f>
        <v/>
      </c>
    </row>
    <row r="53">
      <c r="A53" s="2" t="n"/>
      <c r="B53" s="33" t="n"/>
      <c r="C53" s="3" t="n"/>
      <c r="D53" s="2" t="n"/>
      <c r="E53" s="12">
        <f>IF(D53="","",IFERROR(VLOOKUP(D53,'Produtos'!$A:$I,2,FALSE),"Produto não encontrado"))</f>
        <v/>
      </c>
      <c r="F53" s="7">
        <f>IF(D53="","",IFERROR(VLOOKUP(D53,'Produtos'!$A:$I,3,FALSE),""))</f>
        <v/>
      </c>
      <c r="G53" s="2" t="n"/>
      <c r="H53" s="8">
        <f>IF(D53="","",IFERROR(VLOOKUP(D53,'Produtos'!$A:$I,9,FALSE),0))</f>
        <v/>
      </c>
      <c r="I53" s="4" t="n"/>
      <c r="J53" s="2" t="n"/>
      <c r="K53" s="2" t="n"/>
      <c r="L53" s="3" t="n"/>
      <c r="M53" s="8">
        <f>IF(OR(G53="",H53=""),"",G53*H53)</f>
        <v/>
      </c>
      <c r="N53" s="8">
        <f>IF(M53="","",M53-IF(I53="",0,I53))</f>
        <v/>
      </c>
      <c r="O53" s="8">
        <f>IF(OR(G53="",D53=""),"",G53*IFERROR(VLOOKUP(D53,'Produtos'!$A:$I,8,FALSE),0))</f>
        <v/>
      </c>
      <c r="P53" s="8">
        <f>IF(N53="","",N53-O53)</f>
        <v/>
      </c>
      <c r="Q53" s="35">
        <f>IF(N53="","",IFERROR(P53/N53,0))</f>
        <v/>
      </c>
    </row>
    <row r="54">
      <c r="A54" s="2" t="n"/>
      <c r="B54" s="33" t="n"/>
      <c r="C54" s="3" t="n"/>
      <c r="D54" s="2" t="n"/>
      <c r="E54" s="10">
        <f>IF(D54="","",IFERROR(VLOOKUP(D54,'Produtos'!$A:$I,2,FALSE),"Produto não encontrado"))</f>
        <v/>
      </c>
      <c r="F54" s="5">
        <f>IF(D54="","",IFERROR(VLOOKUP(D54,'Produtos'!$A:$I,3,FALSE),""))</f>
        <v/>
      </c>
      <c r="G54" s="2" t="n"/>
      <c r="H54" s="6">
        <f>IF(D54="","",IFERROR(VLOOKUP(D54,'Produtos'!$A:$I,9,FALSE),0))</f>
        <v/>
      </c>
      <c r="I54" s="4" t="n"/>
      <c r="J54" s="2" t="n"/>
      <c r="K54" s="2" t="n"/>
      <c r="L54" s="3" t="n"/>
      <c r="M54" s="6">
        <f>IF(OR(G54="",H54=""),"",G54*H54)</f>
        <v/>
      </c>
      <c r="N54" s="6">
        <f>IF(M54="","",M54-IF(I54="",0,I54))</f>
        <v/>
      </c>
      <c r="O54" s="6">
        <f>IF(OR(G54="",D54=""),"",G54*IFERROR(VLOOKUP(D54,'Produtos'!$A:$I,8,FALSE),0))</f>
        <v/>
      </c>
      <c r="P54" s="6">
        <f>IF(N54="","",N54-O54)</f>
        <v/>
      </c>
      <c r="Q54" s="34">
        <f>IF(N54="","",IFERROR(P54/N54,0))</f>
        <v/>
      </c>
    </row>
    <row r="55">
      <c r="A55" s="2" t="n"/>
      <c r="B55" s="33" t="n"/>
      <c r="C55" s="3" t="n"/>
      <c r="D55" s="2" t="n"/>
      <c r="E55" s="12">
        <f>IF(D55="","",IFERROR(VLOOKUP(D55,'Produtos'!$A:$I,2,FALSE),"Produto não encontrado"))</f>
        <v/>
      </c>
      <c r="F55" s="7">
        <f>IF(D55="","",IFERROR(VLOOKUP(D55,'Produtos'!$A:$I,3,FALSE),""))</f>
        <v/>
      </c>
      <c r="G55" s="2" t="n"/>
      <c r="H55" s="8">
        <f>IF(D55="","",IFERROR(VLOOKUP(D55,'Produtos'!$A:$I,9,FALSE),0))</f>
        <v/>
      </c>
      <c r="I55" s="4" t="n"/>
      <c r="J55" s="2" t="n"/>
      <c r="K55" s="2" t="n"/>
      <c r="L55" s="3" t="n"/>
      <c r="M55" s="8">
        <f>IF(OR(G55="",H55=""),"",G55*H55)</f>
        <v/>
      </c>
      <c r="N55" s="8">
        <f>IF(M55="","",M55-IF(I55="",0,I55))</f>
        <v/>
      </c>
      <c r="O55" s="8">
        <f>IF(OR(G55="",D55=""),"",G55*IFERROR(VLOOKUP(D55,'Produtos'!$A:$I,8,FALSE),0))</f>
        <v/>
      </c>
      <c r="P55" s="8">
        <f>IF(N55="","",N55-O55)</f>
        <v/>
      </c>
      <c r="Q55" s="35">
        <f>IF(N55="","",IFERROR(P55/N55,0))</f>
        <v/>
      </c>
    </row>
    <row r="56">
      <c r="A56" s="2" t="n"/>
      <c r="B56" s="33" t="n"/>
      <c r="C56" s="3" t="n"/>
      <c r="D56" s="2" t="n"/>
      <c r="E56" s="10">
        <f>IF(D56="","",IFERROR(VLOOKUP(D56,'Produtos'!$A:$I,2,FALSE),"Produto não encontrado"))</f>
        <v/>
      </c>
      <c r="F56" s="5">
        <f>IF(D56="","",IFERROR(VLOOKUP(D56,'Produtos'!$A:$I,3,FALSE),""))</f>
        <v/>
      </c>
      <c r="G56" s="2" t="n"/>
      <c r="H56" s="6">
        <f>IF(D56="","",IFERROR(VLOOKUP(D56,'Produtos'!$A:$I,9,FALSE),0))</f>
        <v/>
      </c>
      <c r="I56" s="4" t="n"/>
      <c r="J56" s="2" t="n"/>
      <c r="K56" s="2" t="n"/>
      <c r="L56" s="3" t="n"/>
      <c r="M56" s="6">
        <f>IF(OR(G56="",H56=""),"",G56*H56)</f>
        <v/>
      </c>
      <c r="N56" s="6">
        <f>IF(M56="","",M56-IF(I56="",0,I56))</f>
        <v/>
      </c>
      <c r="O56" s="6">
        <f>IF(OR(G56="",D56=""),"",G56*IFERROR(VLOOKUP(D56,'Produtos'!$A:$I,8,FALSE),0))</f>
        <v/>
      </c>
      <c r="P56" s="6">
        <f>IF(N56="","",N56-O56)</f>
        <v/>
      </c>
      <c r="Q56" s="34">
        <f>IF(N56="","",IFERROR(P56/N56,0))</f>
        <v/>
      </c>
    </row>
    <row r="57">
      <c r="A57" s="2" t="n"/>
      <c r="B57" s="33" t="n"/>
      <c r="C57" s="3" t="n"/>
      <c r="D57" s="2" t="n"/>
      <c r="E57" s="12">
        <f>IF(D57="","",IFERROR(VLOOKUP(D57,'Produtos'!$A:$I,2,FALSE),"Produto não encontrado"))</f>
        <v/>
      </c>
      <c r="F57" s="7">
        <f>IF(D57="","",IFERROR(VLOOKUP(D57,'Produtos'!$A:$I,3,FALSE),""))</f>
        <v/>
      </c>
      <c r="G57" s="2" t="n"/>
      <c r="H57" s="8">
        <f>IF(D57="","",IFERROR(VLOOKUP(D57,'Produtos'!$A:$I,9,FALSE),0))</f>
        <v/>
      </c>
      <c r="I57" s="4" t="n"/>
      <c r="J57" s="2" t="n"/>
      <c r="K57" s="2" t="n"/>
      <c r="L57" s="3" t="n"/>
      <c r="M57" s="8">
        <f>IF(OR(G57="",H57=""),"",G57*H57)</f>
        <v/>
      </c>
      <c r="N57" s="8">
        <f>IF(M57="","",M57-IF(I57="",0,I57))</f>
        <v/>
      </c>
      <c r="O57" s="8">
        <f>IF(OR(G57="",D57=""),"",G57*IFERROR(VLOOKUP(D57,'Produtos'!$A:$I,8,FALSE),0))</f>
        <v/>
      </c>
      <c r="P57" s="8">
        <f>IF(N57="","",N57-O57)</f>
        <v/>
      </c>
      <c r="Q57" s="35">
        <f>IF(N57="","",IFERROR(P57/N57,0))</f>
        <v/>
      </c>
    </row>
    <row r="58">
      <c r="A58" s="2" t="n"/>
      <c r="B58" s="33" t="n"/>
      <c r="C58" s="3" t="n"/>
      <c r="D58" s="2" t="n"/>
      <c r="E58" s="10">
        <f>IF(D58="","",IFERROR(VLOOKUP(D58,'Produtos'!$A:$I,2,FALSE),"Produto não encontrado"))</f>
        <v/>
      </c>
      <c r="F58" s="5">
        <f>IF(D58="","",IFERROR(VLOOKUP(D58,'Produtos'!$A:$I,3,FALSE),""))</f>
        <v/>
      </c>
      <c r="G58" s="2" t="n"/>
      <c r="H58" s="6">
        <f>IF(D58="","",IFERROR(VLOOKUP(D58,'Produtos'!$A:$I,9,FALSE),0))</f>
        <v/>
      </c>
      <c r="I58" s="4" t="n"/>
      <c r="J58" s="2" t="n"/>
      <c r="K58" s="2" t="n"/>
      <c r="L58" s="3" t="n"/>
      <c r="M58" s="6">
        <f>IF(OR(G58="",H58=""),"",G58*H58)</f>
        <v/>
      </c>
      <c r="N58" s="6">
        <f>IF(M58="","",M58-IF(I58="",0,I58))</f>
        <v/>
      </c>
      <c r="O58" s="6">
        <f>IF(OR(G58="",D58=""),"",G58*IFERROR(VLOOKUP(D58,'Produtos'!$A:$I,8,FALSE),0))</f>
        <v/>
      </c>
      <c r="P58" s="6">
        <f>IF(N58="","",N58-O58)</f>
        <v/>
      </c>
      <c r="Q58" s="34">
        <f>IF(N58="","",IFERROR(P58/N58,0))</f>
        <v/>
      </c>
    </row>
    <row r="59">
      <c r="A59" s="2" t="n"/>
      <c r="B59" s="33" t="n"/>
      <c r="C59" s="3" t="n"/>
      <c r="D59" s="2" t="n"/>
      <c r="E59" s="12">
        <f>IF(D59="","",IFERROR(VLOOKUP(D59,'Produtos'!$A:$I,2,FALSE),"Produto não encontrado"))</f>
        <v/>
      </c>
      <c r="F59" s="7">
        <f>IF(D59="","",IFERROR(VLOOKUP(D59,'Produtos'!$A:$I,3,FALSE),""))</f>
        <v/>
      </c>
      <c r="G59" s="2" t="n"/>
      <c r="H59" s="8">
        <f>IF(D59="","",IFERROR(VLOOKUP(D59,'Produtos'!$A:$I,9,FALSE),0))</f>
        <v/>
      </c>
      <c r="I59" s="4" t="n"/>
      <c r="J59" s="2" t="n"/>
      <c r="K59" s="2" t="n"/>
      <c r="L59" s="3" t="n"/>
      <c r="M59" s="8">
        <f>IF(OR(G59="",H59=""),"",G59*H59)</f>
        <v/>
      </c>
      <c r="N59" s="8">
        <f>IF(M59="","",M59-IF(I59="",0,I59))</f>
        <v/>
      </c>
      <c r="O59" s="8">
        <f>IF(OR(G59="",D59=""),"",G59*IFERROR(VLOOKUP(D59,'Produtos'!$A:$I,8,FALSE),0))</f>
        <v/>
      </c>
      <c r="P59" s="8">
        <f>IF(N59="","",N59-O59)</f>
        <v/>
      </c>
      <c r="Q59" s="35">
        <f>IF(N59="","",IFERROR(P59/N59,0))</f>
        <v/>
      </c>
    </row>
    <row r="60">
      <c r="A60" s="2" t="n"/>
      <c r="B60" s="33" t="n"/>
      <c r="C60" s="3" t="n"/>
      <c r="D60" s="2" t="n"/>
      <c r="E60" s="10">
        <f>IF(D60="","",IFERROR(VLOOKUP(D60,'Produtos'!$A:$I,2,FALSE),"Produto não encontrado"))</f>
        <v/>
      </c>
      <c r="F60" s="5">
        <f>IF(D60="","",IFERROR(VLOOKUP(D60,'Produtos'!$A:$I,3,FALSE),""))</f>
        <v/>
      </c>
      <c r="G60" s="2" t="n"/>
      <c r="H60" s="6">
        <f>IF(D60="","",IFERROR(VLOOKUP(D60,'Produtos'!$A:$I,9,FALSE),0))</f>
        <v/>
      </c>
      <c r="I60" s="4" t="n"/>
      <c r="J60" s="2" t="n"/>
      <c r="K60" s="2" t="n"/>
      <c r="L60" s="3" t="n"/>
      <c r="M60" s="6">
        <f>IF(OR(G60="",H60=""),"",G60*H60)</f>
        <v/>
      </c>
      <c r="N60" s="6">
        <f>IF(M60="","",M60-IF(I60="",0,I60))</f>
        <v/>
      </c>
      <c r="O60" s="6">
        <f>IF(OR(G60="",D60=""),"",G60*IFERROR(VLOOKUP(D60,'Produtos'!$A:$I,8,FALSE),0))</f>
        <v/>
      </c>
      <c r="P60" s="6">
        <f>IF(N60="","",N60-O60)</f>
        <v/>
      </c>
      <c r="Q60" s="34">
        <f>IF(N60="","",IFERROR(P60/N60,0))</f>
        <v/>
      </c>
    </row>
    <row r="61">
      <c r="A61" s="2" t="n"/>
      <c r="B61" s="33" t="n"/>
      <c r="C61" s="3" t="n"/>
      <c r="D61" s="2" t="n"/>
      <c r="E61" s="12">
        <f>IF(D61="","",IFERROR(VLOOKUP(D61,'Produtos'!$A:$I,2,FALSE),"Produto não encontrado"))</f>
        <v/>
      </c>
      <c r="F61" s="7">
        <f>IF(D61="","",IFERROR(VLOOKUP(D61,'Produtos'!$A:$I,3,FALSE),""))</f>
        <v/>
      </c>
      <c r="G61" s="2" t="n"/>
      <c r="H61" s="8">
        <f>IF(D61="","",IFERROR(VLOOKUP(D61,'Produtos'!$A:$I,9,FALSE),0))</f>
        <v/>
      </c>
      <c r="I61" s="4" t="n"/>
      <c r="J61" s="2" t="n"/>
      <c r="K61" s="2" t="n"/>
      <c r="L61" s="3" t="n"/>
      <c r="M61" s="8">
        <f>IF(OR(G61="",H61=""),"",G61*H61)</f>
        <v/>
      </c>
      <c r="N61" s="8">
        <f>IF(M61="","",M61-IF(I61="",0,I61))</f>
        <v/>
      </c>
      <c r="O61" s="8">
        <f>IF(OR(G61="",D61=""),"",G61*IFERROR(VLOOKUP(D61,'Produtos'!$A:$I,8,FALSE),0))</f>
        <v/>
      </c>
      <c r="P61" s="8">
        <f>IF(N61="","",N61-O61)</f>
        <v/>
      </c>
      <c r="Q61" s="35">
        <f>IF(N61="","",IFERROR(P61/N61,0))</f>
        <v/>
      </c>
    </row>
    <row r="62">
      <c r="A62" s="2" t="n"/>
      <c r="B62" s="33" t="n"/>
      <c r="C62" s="3" t="n"/>
      <c r="D62" s="2" t="n"/>
      <c r="E62" s="10">
        <f>IF(D62="","",IFERROR(VLOOKUP(D62,'Produtos'!$A:$I,2,FALSE),"Produto não encontrado"))</f>
        <v/>
      </c>
      <c r="F62" s="5">
        <f>IF(D62="","",IFERROR(VLOOKUP(D62,'Produtos'!$A:$I,3,FALSE),""))</f>
        <v/>
      </c>
      <c r="G62" s="2" t="n"/>
      <c r="H62" s="6">
        <f>IF(D62="","",IFERROR(VLOOKUP(D62,'Produtos'!$A:$I,9,FALSE),0))</f>
        <v/>
      </c>
      <c r="I62" s="4" t="n"/>
      <c r="J62" s="2" t="n"/>
      <c r="K62" s="2" t="n"/>
      <c r="L62" s="3" t="n"/>
      <c r="M62" s="6">
        <f>IF(OR(G62="",H62=""),"",G62*H62)</f>
        <v/>
      </c>
      <c r="N62" s="6">
        <f>IF(M62="","",M62-IF(I62="",0,I62))</f>
        <v/>
      </c>
      <c r="O62" s="6">
        <f>IF(OR(G62="",D62=""),"",G62*IFERROR(VLOOKUP(D62,'Produtos'!$A:$I,8,FALSE),0))</f>
        <v/>
      </c>
      <c r="P62" s="6">
        <f>IF(N62="","",N62-O62)</f>
        <v/>
      </c>
      <c r="Q62" s="34">
        <f>IF(N62="","",IFERROR(P62/N62,0))</f>
        <v/>
      </c>
    </row>
    <row r="63">
      <c r="A63" s="2" t="n"/>
      <c r="B63" s="33" t="n"/>
      <c r="C63" s="3" t="n"/>
      <c r="D63" s="2" t="n"/>
      <c r="E63" s="12">
        <f>IF(D63="","",IFERROR(VLOOKUP(D63,'Produtos'!$A:$I,2,FALSE),"Produto não encontrado"))</f>
        <v/>
      </c>
      <c r="F63" s="7">
        <f>IF(D63="","",IFERROR(VLOOKUP(D63,'Produtos'!$A:$I,3,FALSE),""))</f>
        <v/>
      </c>
      <c r="G63" s="2" t="n"/>
      <c r="H63" s="8">
        <f>IF(D63="","",IFERROR(VLOOKUP(D63,'Produtos'!$A:$I,9,FALSE),0))</f>
        <v/>
      </c>
      <c r="I63" s="4" t="n"/>
      <c r="J63" s="2" t="n"/>
      <c r="K63" s="2" t="n"/>
      <c r="L63" s="3" t="n"/>
      <c r="M63" s="8">
        <f>IF(OR(G63="",H63=""),"",G63*H63)</f>
        <v/>
      </c>
      <c r="N63" s="8">
        <f>IF(M63="","",M63-IF(I63="",0,I63))</f>
        <v/>
      </c>
      <c r="O63" s="8">
        <f>IF(OR(G63="",D63=""),"",G63*IFERROR(VLOOKUP(D63,'Produtos'!$A:$I,8,FALSE),0))</f>
        <v/>
      </c>
      <c r="P63" s="8">
        <f>IF(N63="","",N63-O63)</f>
        <v/>
      </c>
      <c r="Q63" s="35">
        <f>IF(N63="","",IFERROR(P63/N63,0))</f>
        <v/>
      </c>
    </row>
    <row r="64">
      <c r="A64" s="2" t="n"/>
      <c r="B64" s="33" t="n"/>
      <c r="C64" s="3" t="n"/>
      <c r="D64" s="2" t="n"/>
      <c r="E64" s="10">
        <f>IF(D64="","",IFERROR(VLOOKUP(D64,'Produtos'!$A:$I,2,FALSE),"Produto não encontrado"))</f>
        <v/>
      </c>
      <c r="F64" s="5">
        <f>IF(D64="","",IFERROR(VLOOKUP(D64,'Produtos'!$A:$I,3,FALSE),""))</f>
        <v/>
      </c>
      <c r="G64" s="2" t="n"/>
      <c r="H64" s="6">
        <f>IF(D64="","",IFERROR(VLOOKUP(D64,'Produtos'!$A:$I,9,FALSE),0))</f>
        <v/>
      </c>
      <c r="I64" s="4" t="n"/>
      <c r="J64" s="2" t="n"/>
      <c r="K64" s="2" t="n"/>
      <c r="L64" s="3" t="n"/>
      <c r="M64" s="6">
        <f>IF(OR(G64="",H64=""),"",G64*H64)</f>
        <v/>
      </c>
      <c r="N64" s="6">
        <f>IF(M64="","",M64-IF(I64="",0,I64))</f>
        <v/>
      </c>
      <c r="O64" s="6">
        <f>IF(OR(G64="",D64=""),"",G64*IFERROR(VLOOKUP(D64,'Produtos'!$A:$I,8,FALSE),0))</f>
        <v/>
      </c>
      <c r="P64" s="6">
        <f>IF(N64="","",N64-O64)</f>
        <v/>
      </c>
      <c r="Q64" s="34">
        <f>IF(N64="","",IFERROR(P64/N64,0))</f>
        <v/>
      </c>
    </row>
    <row r="65">
      <c r="A65" s="2" t="n"/>
      <c r="B65" s="33" t="n"/>
      <c r="C65" s="3" t="n"/>
      <c r="D65" s="2" t="n"/>
      <c r="E65" s="12">
        <f>IF(D65="","",IFERROR(VLOOKUP(D65,'Produtos'!$A:$I,2,FALSE),"Produto não encontrado"))</f>
        <v/>
      </c>
      <c r="F65" s="7">
        <f>IF(D65="","",IFERROR(VLOOKUP(D65,'Produtos'!$A:$I,3,FALSE),""))</f>
        <v/>
      </c>
      <c r="G65" s="2" t="n"/>
      <c r="H65" s="8">
        <f>IF(D65="","",IFERROR(VLOOKUP(D65,'Produtos'!$A:$I,9,FALSE),0))</f>
        <v/>
      </c>
      <c r="I65" s="4" t="n"/>
      <c r="J65" s="2" t="n"/>
      <c r="K65" s="2" t="n"/>
      <c r="L65" s="3" t="n"/>
      <c r="M65" s="8">
        <f>IF(OR(G65="",H65=""),"",G65*H65)</f>
        <v/>
      </c>
      <c r="N65" s="8">
        <f>IF(M65="","",M65-IF(I65="",0,I65))</f>
        <v/>
      </c>
      <c r="O65" s="8">
        <f>IF(OR(G65="",D65=""),"",G65*IFERROR(VLOOKUP(D65,'Produtos'!$A:$I,8,FALSE),0))</f>
        <v/>
      </c>
      <c r="P65" s="8">
        <f>IF(N65="","",N65-O65)</f>
        <v/>
      </c>
      <c r="Q65" s="35">
        <f>IF(N65="","",IFERROR(P65/N65,0))</f>
        <v/>
      </c>
    </row>
    <row r="66">
      <c r="A66" s="2" t="n"/>
      <c r="B66" s="33" t="n"/>
      <c r="C66" s="3" t="n"/>
      <c r="D66" s="2" t="n"/>
      <c r="E66" s="10">
        <f>IF(D66="","",IFERROR(VLOOKUP(D66,'Produtos'!$A:$I,2,FALSE),"Produto não encontrado"))</f>
        <v/>
      </c>
      <c r="F66" s="5">
        <f>IF(D66="","",IFERROR(VLOOKUP(D66,'Produtos'!$A:$I,3,FALSE),""))</f>
        <v/>
      </c>
      <c r="G66" s="2" t="n"/>
      <c r="H66" s="6">
        <f>IF(D66="","",IFERROR(VLOOKUP(D66,'Produtos'!$A:$I,9,FALSE),0))</f>
        <v/>
      </c>
      <c r="I66" s="4" t="n"/>
      <c r="J66" s="2" t="n"/>
      <c r="K66" s="2" t="n"/>
      <c r="L66" s="3" t="n"/>
      <c r="M66" s="6">
        <f>IF(OR(G66="",H66=""),"",G66*H66)</f>
        <v/>
      </c>
      <c r="N66" s="6">
        <f>IF(M66="","",M66-IF(I66="",0,I66))</f>
        <v/>
      </c>
      <c r="O66" s="6">
        <f>IF(OR(G66="",D66=""),"",G66*IFERROR(VLOOKUP(D66,'Produtos'!$A:$I,8,FALSE),0))</f>
        <v/>
      </c>
      <c r="P66" s="6">
        <f>IF(N66="","",N66-O66)</f>
        <v/>
      </c>
      <c r="Q66" s="34">
        <f>IF(N66="","",IFERROR(P66/N66,0))</f>
        <v/>
      </c>
    </row>
    <row r="67">
      <c r="A67" s="2" t="n"/>
      <c r="B67" s="33" t="n"/>
      <c r="C67" s="3" t="n"/>
      <c r="D67" s="2" t="n"/>
      <c r="E67" s="12">
        <f>IF(D67="","",IFERROR(VLOOKUP(D67,'Produtos'!$A:$I,2,FALSE),"Produto não encontrado"))</f>
        <v/>
      </c>
      <c r="F67" s="7">
        <f>IF(D67="","",IFERROR(VLOOKUP(D67,'Produtos'!$A:$I,3,FALSE),""))</f>
        <v/>
      </c>
      <c r="G67" s="2" t="n"/>
      <c r="H67" s="8">
        <f>IF(D67="","",IFERROR(VLOOKUP(D67,'Produtos'!$A:$I,9,FALSE),0))</f>
        <v/>
      </c>
      <c r="I67" s="4" t="n"/>
      <c r="J67" s="2" t="n"/>
      <c r="K67" s="2" t="n"/>
      <c r="L67" s="3" t="n"/>
      <c r="M67" s="8">
        <f>IF(OR(G67="",H67=""),"",G67*H67)</f>
        <v/>
      </c>
      <c r="N67" s="8">
        <f>IF(M67="","",M67-IF(I67="",0,I67))</f>
        <v/>
      </c>
      <c r="O67" s="8">
        <f>IF(OR(G67="",D67=""),"",G67*IFERROR(VLOOKUP(D67,'Produtos'!$A:$I,8,FALSE),0))</f>
        <v/>
      </c>
      <c r="P67" s="8">
        <f>IF(N67="","",N67-O67)</f>
        <v/>
      </c>
      <c r="Q67" s="35">
        <f>IF(N67="","",IFERROR(P67/N67,0))</f>
        <v/>
      </c>
    </row>
    <row r="68">
      <c r="A68" s="2" t="n"/>
      <c r="B68" s="33" t="n"/>
      <c r="C68" s="3" t="n"/>
      <c r="D68" s="2" t="n"/>
      <c r="E68" s="10">
        <f>IF(D68="","",IFERROR(VLOOKUP(D68,'Produtos'!$A:$I,2,FALSE),"Produto não encontrado"))</f>
        <v/>
      </c>
      <c r="F68" s="5">
        <f>IF(D68="","",IFERROR(VLOOKUP(D68,'Produtos'!$A:$I,3,FALSE),""))</f>
        <v/>
      </c>
      <c r="G68" s="2" t="n"/>
      <c r="H68" s="6">
        <f>IF(D68="","",IFERROR(VLOOKUP(D68,'Produtos'!$A:$I,9,FALSE),0))</f>
        <v/>
      </c>
      <c r="I68" s="4" t="n"/>
      <c r="J68" s="2" t="n"/>
      <c r="K68" s="2" t="n"/>
      <c r="L68" s="3" t="n"/>
      <c r="M68" s="6">
        <f>IF(OR(G68="",H68=""),"",G68*H68)</f>
        <v/>
      </c>
      <c r="N68" s="6">
        <f>IF(M68="","",M68-IF(I68="",0,I68))</f>
        <v/>
      </c>
      <c r="O68" s="6">
        <f>IF(OR(G68="",D68=""),"",G68*IFERROR(VLOOKUP(D68,'Produtos'!$A:$I,8,FALSE),0))</f>
        <v/>
      </c>
      <c r="P68" s="6">
        <f>IF(N68="","",N68-O68)</f>
        <v/>
      </c>
      <c r="Q68" s="34">
        <f>IF(N68="","",IFERROR(P68/N68,0))</f>
        <v/>
      </c>
    </row>
    <row r="69">
      <c r="A69" s="2" t="n"/>
      <c r="B69" s="33" t="n"/>
      <c r="C69" s="3" t="n"/>
      <c r="D69" s="2" t="n"/>
      <c r="E69" s="12">
        <f>IF(D69="","",IFERROR(VLOOKUP(D69,'Produtos'!$A:$I,2,FALSE),"Produto não encontrado"))</f>
        <v/>
      </c>
      <c r="F69" s="7">
        <f>IF(D69="","",IFERROR(VLOOKUP(D69,'Produtos'!$A:$I,3,FALSE),""))</f>
        <v/>
      </c>
      <c r="G69" s="2" t="n"/>
      <c r="H69" s="8">
        <f>IF(D69="","",IFERROR(VLOOKUP(D69,'Produtos'!$A:$I,9,FALSE),0))</f>
        <v/>
      </c>
      <c r="I69" s="4" t="n"/>
      <c r="J69" s="2" t="n"/>
      <c r="K69" s="2" t="n"/>
      <c r="L69" s="3" t="n"/>
      <c r="M69" s="8">
        <f>IF(OR(G69="",H69=""),"",G69*H69)</f>
        <v/>
      </c>
      <c r="N69" s="8">
        <f>IF(M69="","",M69-IF(I69="",0,I69))</f>
        <v/>
      </c>
      <c r="O69" s="8">
        <f>IF(OR(G69="",D69=""),"",G69*IFERROR(VLOOKUP(D69,'Produtos'!$A:$I,8,FALSE),0))</f>
        <v/>
      </c>
      <c r="P69" s="8">
        <f>IF(N69="","",N69-O69)</f>
        <v/>
      </c>
      <c r="Q69" s="35">
        <f>IF(N69="","",IFERROR(P69/N69,0))</f>
        <v/>
      </c>
    </row>
    <row r="70">
      <c r="A70" s="2" t="n"/>
      <c r="B70" s="33" t="n"/>
      <c r="C70" s="3" t="n"/>
      <c r="D70" s="2" t="n"/>
      <c r="E70" s="10">
        <f>IF(D70="","",IFERROR(VLOOKUP(D70,'Produtos'!$A:$I,2,FALSE),"Produto não encontrado"))</f>
        <v/>
      </c>
      <c r="F70" s="5">
        <f>IF(D70="","",IFERROR(VLOOKUP(D70,'Produtos'!$A:$I,3,FALSE),""))</f>
        <v/>
      </c>
      <c r="G70" s="2" t="n"/>
      <c r="H70" s="6">
        <f>IF(D70="","",IFERROR(VLOOKUP(D70,'Produtos'!$A:$I,9,FALSE),0))</f>
        <v/>
      </c>
      <c r="I70" s="4" t="n"/>
      <c r="J70" s="2" t="n"/>
      <c r="K70" s="2" t="n"/>
      <c r="L70" s="3" t="n"/>
      <c r="M70" s="6">
        <f>IF(OR(G70="",H70=""),"",G70*H70)</f>
        <v/>
      </c>
      <c r="N70" s="6">
        <f>IF(M70="","",M70-IF(I70="",0,I70))</f>
        <v/>
      </c>
      <c r="O70" s="6">
        <f>IF(OR(G70="",D70=""),"",G70*IFERROR(VLOOKUP(D70,'Produtos'!$A:$I,8,FALSE),0))</f>
        <v/>
      </c>
      <c r="P70" s="6">
        <f>IF(N70="","",N70-O70)</f>
        <v/>
      </c>
      <c r="Q70" s="34">
        <f>IF(N70="","",IFERROR(P70/N70,0))</f>
        <v/>
      </c>
    </row>
    <row r="71">
      <c r="A71" s="2" t="n"/>
      <c r="B71" s="33" t="n"/>
      <c r="C71" s="3" t="n"/>
      <c r="D71" s="2" t="n"/>
      <c r="E71" s="12">
        <f>IF(D71="","",IFERROR(VLOOKUP(D71,'Produtos'!$A:$I,2,FALSE),"Produto não encontrado"))</f>
        <v/>
      </c>
      <c r="F71" s="7">
        <f>IF(D71="","",IFERROR(VLOOKUP(D71,'Produtos'!$A:$I,3,FALSE),""))</f>
        <v/>
      </c>
      <c r="G71" s="2" t="n"/>
      <c r="H71" s="8">
        <f>IF(D71="","",IFERROR(VLOOKUP(D71,'Produtos'!$A:$I,9,FALSE),0))</f>
        <v/>
      </c>
      <c r="I71" s="4" t="n"/>
      <c r="J71" s="2" t="n"/>
      <c r="K71" s="2" t="n"/>
      <c r="L71" s="3" t="n"/>
      <c r="M71" s="8">
        <f>IF(OR(G71="",H71=""),"",G71*H71)</f>
        <v/>
      </c>
      <c r="N71" s="8">
        <f>IF(M71="","",M71-IF(I71="",0,I71))</f>
        <v/>
      </c>
      <c r="O71" s="8">
        <f>IF(OR(G71="",D71=""),"",G71*IFERROR(VLOOKUP(D71,'Produtos'!$A:$I,8,FALSE),0))</f>
        <v/>
      </c>
      <c r="P71" s="8">
        <f>IF(N71="","",N71-O71)</f>
        <v/>
      </c>
      <c r="Q71" s="35">
        <f>IF(N71="","",IFERROR(P71/N71,0))</f>
        <v/>
      </c>
    </row>
    <row r="72">
      <c r="A72" s="2" t="n"/>
      <c r="B72" s="33" t="n"/>
      <c r="C72" s="3" t="n"/>
      <c r="D72" s="2" t="n"/>
      <c r="E72" s="10">
        <f>IF(D72="","",IFERROR(VLOOKUP(D72,'Produtos'!$A:$I,2,FALSE),"Produto não encontrado"))</f>
        <v/>
      </c>
      <c r="F72" s="5">
        <f>IF(D72="","",IFERROR(VLOOKUP(D72,'Produtos'!$A:$I,3,FALSE),""))</f>
        <v/>
      </c>
      <c r="G72" s="2" t="n"/>
      <c r="H72" s="6">
        <f>IF(D72="","",IFERROR(VLOOKUP(D72,'Produtos'!$A:$I,9,FALSE),0))</f>
        <v/>
      </c>
      <c r="I72" s="4" t="n"/>
      <c r="J72" s="2" t="n"/>
      <c r="K72" s="2" t="n"/>
      <c r="L72" s="3" t="n"/>
      <c r="M72" s="6">
        <f>IF(OR(G72="",H72=""),"",G72*H72)</f>
        <v/>
      </c>
      <c r="N72" s="6">
        <f>IF(M72="","",M72-IF(I72="",0,I72))</f>
        <v/>
      </c>
      <c r="O72" s="6">
        <f>IF(OR(G72="",D72=""),"",G72*IFERROR(VLOOKUP(D72,'Produtos'!$A:$I,8,FALSE),0))</f>
        <v/>
      </c>
      <c r="P72" s="6">
        <f>IF(N72="","",N72-O72)</f>
        <v/>
      </c>
      <c r="Q72" s="34">
        <f>IF(N72="","",IFERROR(P72/N72,0))</f>
        <v/>
      </c>
    </row>
    <row r="73">
      <c r="A73" s="2" t="n"/>
      <c r="B73" s="33" t="n"/>
      <c r="C73" s="3" t="n"/>
      <c r="D73" s="2" t="n"/>
      <c r="E73" s="12">
        <f>IF(D73="","",IFERROR(VLOOKUP(D73,'Produtos'!$A:$I,2,FALSE),"Produto não encontrado"))</f>
        <v/>
      </c>
      <c r="F73" s="7">
        <f>IF(D73="","",IFERROR(VLOOKUP(D73,'Produtos'!$A:$I,3,FALSE),""))</f>
        <v/>
      </c>
      <c r="G73" s="2" t="n"/>
      <c r="H73" s="8">
        <f>IF(D73="","",IFERROR(VLOOKUP(D73,'Produtos'!$A:$I,9,FALSE),0))</f>
        <v/>
      </c>
      <c r="I73" s="4" t="n"/>
      <c r="J73" s="2" t="n"/>
      <c r="K73" s="2" t="n"/>
      <c r="L73" s="3" t="n"/>
      <c r="M73" s="8">
        <f>IF(OR(G73="",H73=""),"",G73*H73)</f>
        <v/>
      </c>
      <c r="N73" s="8">
        <f>IF(M73="","",M73-IF(I73="",0,I73))</f>
        <v/>
      </c>
      <c r="O73" s="8">
        <f>IF(OR(G73="",D73=""),"",G73*IFERROR(VLOOKUP(D73,'Produtos'!$A:$I,8,FALSE),0))</f>
        <v/>
      </c>
      <c r="P73" s="8">
        <f>IF(N73="","",N73-O73)</f>
        <v/>
      </c>
      <c r="Q73" s="35">
        <f>IF(N73="","",IFERROR(P73/N73,0))</f>
        <v/>
      </c>
    </row>
    <row r="74">
      <c r="A74" s="2" t="n"/>
      <c r="B74" s="33" t="n"/>
      <c r="C74" s="3" t="n"/>
      <c r="D74" s="2" t="n"/>
      <c r="E74" s="10">
        <f>IF(D74="","",IFERROR(VLOOKUP(D74,'Produtos'!$A:$I,2,FALSE),"Produto não encontrado"))</f>
        <v/>
      </c>
      <c r="F74" s="5">
        <f>IF(D74="","",IFERROR(VLOOKUP(D74,'Produtos'!$A:$I,3,FALSE),""))</f>
        <v/>
      </c>
      <c r="G74" s="2" t="n"/>
      <c r="H74" s="6">
        <f>IF(D74="","",IFERROR(VLOOKUP(D74,'Produtos'!$A:$I,9,FALSE),0))</f>
        <v/>
      </c>
      <c r="I74" s="4" t="n"/>
      <c r="J74" s="2" t="n"/>
      <c r="K74" s="2" t="n"/>
      <c r="L74" s="3" t="n"/>
      <c r="M74" s="6">
        <f>IF(OR(G74="",H74=""),"",G74*H74)</f>
        <v/>
      </c>
      <c r="N74" s="6">
        <f>IF(M74="","",M74-IF(I74="",0,I74))</f>
        <v/>
      </c>
      <c r="O74" s="6">
        <f>IF(OR(G74="",D74=""),"",G74*IFERROR(VLOOKUP(D74,'Produtos'!$A:$I,8,FALSE),0))</f>
        <v/>
      </c>
      <c r="P74" s="6">
        <f>IF(N74="","",N74-O74)</f>
        <v/>
      </c>
      <c r="Q74" s="34">
        <f>IF(N74="","",IFERROR(P74/N74,0))</f>
        <v/>
      </c>
    </row>
    <row r="75">
      <c r="A75" s="2" t="n"/>
      <c r="B75" s="33" t="n"/>
      <c r="C75" s="3" t="n"/>
      <c r="D75" s="2" t="n"/>
      <c r="E75" s="12">
        <f>IF(D75="","",IFERROR(VLOOKUP(D75,'Produtos'!$A:$I,2,FALSE),"Produto não encontrado"))</f>
        <v/>
      </c>
      <c r="F75" s="7">
        <f>IF(D75="","",IFERROR(VLOOKUP(D75,'Produtos'!$A:$I,3,FALSE),""))</f>
        <v/>
      </c>
      <c r="G75" s="2" t="n"/>
      <c r="H75" s="8">
        <f>IF(D75="","",IFERROR(VLOOKUP(D75,'Produtos'!$A:$I,9,FALSE),0))</f>
        <v/>
      </c>
      <c r="I75" s="4" t="n"/>
      <c r="J75" s="2" t="n"/>
      <c r="K75" s="2" t="n"/>
      <c r="L75" s="3" t="n"/>
      <c r="M75" s="8">
        <f>IF(OR(G75="",H75=""),"",G75*H75)</f>
        <v/>
      </c>
      <c r="N75" s="8">
        <f>IF(M75="","",M75-IF(I75="",0,I75))</f>
        <v/>
      </c>
      <c r="O75" s="8">
        <f>IF(OR(G75="",D75=""),"",G75*IFERROR(VLOOKUP(D75,'Produtos'!$A:$I,8,FALSE),0))</f>
        <v/>
      </c>
      <c r="P75" s="8">
        <f>IF(N75="","",N75-O75)</f>
        <v/>
      </c>
      <c r="Q75" s="35">
        <f>IF(N75="","",IFERROR(P75/N75,0))</f>
        <v/>
      </c>
    </row>
    <row r="76">
      <c r="A76" s="2" t="n"/>
      <c r="B76" s="33" t="n"/>
      <c r="C76" s="3" t="n"/>
      <c r="D76" s="2" t="n"/>
      <c r="E76" s="10">
        <f>IF(D76="","",IFERROR(VLOOKUP(D76,'Produtos'!$A:$I,2,FALSE),"Produto não encontrado"))</f>
        <v/>
      </c>
      <c r="F76" s="5">
        <f>IF(D76="","",IFERROR(VLOOKUP(D76,'Produtos'!$A:$I,3,FALSE),""))</f>
        <v/>
      </c>
      <c r="G76" s="2" t="n"/>
      <c r="H76" s="6">
        <f>IF(D76="","",IFERROR(VLOOKUP(D76,'Produtos'!$A:$I,9,FALSE),0))</f>
        <v/>
      </c>
      <c r="I76" s="4" t="n"/>
      <c r="J76" s="2" t="n"/>
      <c r="K76" s="2" t="n"/>
      <c r="L76" s="3" t="n"/>
      <c r="M76" s="6">
        <f>IF(OR(G76="",H76=""),"",G76*H76)</f>
        <v/>
      </c>
      <c r="N76" s="6">
        <f>IF(M76="","",M76-IF(I76="",0,I76))</f>
        <v/>
      </c>
      <c r="O76" s="6">
        <f>IF(OR(G76="",D76=""),"",G76*IFERROR(VLOOKUP(D76,'Produtos'!$A:$I,8,FALSE),0))</f>
        <v/>
      </c>
      <c r="P76" s="6">
        <f>IF(N76="","",N76-O76)</f>
        <v/>
      </c>
      <c r="Q76" s="34">
        <f>IF(N76="","",IFERROR(P76/N76,0))</f>
        <v/>
      </c>
    </row>
    <row r="77">
      <c r="A77" s="2" t="n"/>
      <c r="B77" s="33" t="n"/>
      <c r="C77" s="3" t="n"/>
      <c r="D77" s="2" t="n"/>
      <c r="E77" s="12">
        <f>IF(D77="","",IFERROR(VLOOKUP(D77,'Produtos'!$A:$I,2,FALSE),"Produto não encontrado"))</f>
        <v/>
      </c>
      <c r="F77" s="7">
        <f>IF(D77="","",IFERROR(VLOOKUP(D77,'Produtos'!$A:$I,3,FALSE),""))</f>
        <v/>
      </c>
      <c r="G77" s="2" t="n"/>
      <c r="H77" s="8">
        <f>IF(D77="","",IFERROR(VLOOKUP(D77,'Produtos'!$A:$I,9,FALSE),0))</f>
        <v/>
      </c>
      <c r="I77" s="4" t="n"/>
      <c r="J77" s="2" t="n"/>
      <c r="K77" s="2" t="n"/>
      <c r="L77" s="3" t="n"/>
      <c r="M77" s="8">
        <f>IF(OR(G77="",H77=""),"",G77*H77)</f>
        <v/>
      </c>
      <c r="N77" s="8">
        <f>IF(M77="","",M77-IF(I77="",0,I77))</f>
        <v/>
      </c>
      <c r="O77" s="8">
        <f>IF(OR(G77="",D77=""),"",G77*IFERROR(VLOOKUP(D77,'Produtos'!$A:$I,8,FALSE),0))</f>
        <v/>
      </c>
      <c r="P77" s="8">
        <f>IF(N77="","",N77-O77)</f>
        <v/>
      </c>
      <c r="Q77" s="35">
        <f>IF(N77="","",IFERROR(P77/N77,0))</f>
        <v/>
      </c>
    </row>
    <row r="78">
      <c r="A78" s="2" t="n"/>
      <c r="B78" s="33" t="n"/>
      <c r="C78" s="3" t="n"/>
      <c r="D78" s="2" t="n"/>
      <c r="E78" s="10">
        <f>IF(D78="","",IFERROR(VLOOKUP(D78,'Produtos'!$A:$I,2,FALSE),"Produto não encontrado"))</f>
        <v/>
      </c>
      <c r="F78" s="5">
        <f>IF(D78="","",IFERROR(VLOOKUP(D78,'Produtos'!$A:$I,3,FALSE),""))</f>
        <v/>
      </c>
      <c r="G78" s="2" t="n"/>
      <c r="H78" s="6">
        <f>IF(D78="","",IFERROR(VLOOKUP(D78,'Produtos'!$A:$I,9,FALSE),0))</f>
        <v/>
      </c>
      <c r="I78" s="4" t="n"/>
      <c r="J78" s="2" t="n"/>
      <c r="K78" s="2" t="n"/>
      <c r="L78" s="3" t="n"/>
      <c r="M78" s="6">
        <f>IF(OR(G78="",H78=""),"",G78*H78)</f>
        <v/>
      </c>
      <c r="N78" s="6">
        <f>IF(M78="","",M78-IF(I78="",0,I78))</f>
        <v/>
      </c>
      <c r="O78" s="6">
        <f>IF(OR(G78="",D78=""),"",G78*IFERROR(VLOOKUP(D78,'Produtos'!$A:$I,8,FALSE),0))</f>
        <v/>
      </c>
      <c r="P78" s="6">
        <f>IF(N78="","",N78-O78)</f>
        <v/>
      </c>
      <c r="Q78" s="34">
        <f>IF(N78="","",IFERROR(P78/N78,0))</f>
        <v/>
      </c>
    </row>
    <row r="79">
      <c r="A79" s="2" t="n"/>
      <c r="B79" s="33" t="n"/>
      <c r="C79" s="3" t="n"/>
      <c r="D79" s="2" t="n"/>
      <c r="E79" s="12">
        <f>IF(D79="","",IFERROR(VLOOKUP(D79,'Produtos'!$A:$I,2,FALSE),"Produto não encontrado"))</f>
        <v/>
      </c>
      <c r="F79" s="7">
        <f>IF(D79="","",IFERROR(VLOOKUP(D79,'Produtos'!$A:$I,3,FALSE),""))</f>
        <v/>
      </c>
      <c r="G79" s="2" t="n"/>
      <c r="H79" s="8">
        <f>IF(D79="","",IFERROR(VLOOKUP(D79,'Produtos'!$A:$I,9,FALSE),0))</f>
        <v/>
      </c>
      <c r="I79" s="4" t="n"/>
      <c r="J79" s="2" t="n"/>
      <c r="K79" s="2" t="n"/>
      <c r="L79" s="3" t="n"/>
      <c r="M79" s="8">
        <f>IF(OR(G79="",H79=""),"",G79*H79)</f>
        <v/>
      </c>
      <c r="N79" s="8">
        <f>IF(M79="","",M79-IF(I79="",0,I79))</f>
        <v/>
      </c>
      <c r="O79" s="8">
        <f>IF(OR(G79="",D79=""),"",G79*IFERROR(VLOOKUP(D79,'Produtos'!$A:$I,8,FALSE),0))</f>
        <v/>
      </c>
      <c r="P79" s="8">
        <f>IF(N79="","",N79-O79)</f>
        <v/>
      </c>
      <c r="Q79" s="35">
        <f>IF(N79="","",IFERROR(P79/N79,0))</f>
        <v/>
      </c>
    </row>
    <row r="80">
      <c r="A80" s="2" t="n"/>
      <c r="B80" s="33" t="n"/>
      <c r="C80" s="3" t="n"/>
      <c r="D80" s="2" t="n"/>
      <c r="E80" s="10">
        <f>IF(D80="","",IFERROR(VLOOKUP(D80,'Produtos'!$A:$I,2,FALSE),"Produto não encontrado"))</f>
        <v/>
      </c>
      <c r="F80" s="5">
        <f>IF(D80="","",IFERROR(VLOOKUP(D80,'Produtos'!$A:$I,3,FALSE),""))</f>
        <v/>
      </c>
      <c r="G80" s="2" t="n"/>
      <c r="H80" s="6">
        <f>IF(D80="","",IFERROR(VLOOKUP(D80,'Produtos'!$A:$I,9,FALSE),0))</f>
        <v/>
      </c>
      <c r="I80" s="4" t="n"/>
      <c r="J80" s="2" t="n"/>
      <c r="K80" s="2" t="n"/>
      <c r="L80" s="3" t="n"/>
      <c r="M80" s="6">
        <f>IF(OR(G80="",H80=""),"",G80*H80)</f>
        <v/>
      </c>
      <c r="N80" s="6">
        <f>IF(M80="","",M80-IF(I80="",0,I80))</f>
        <v/>
      </c>
      <c r="O80" s="6">
        <f>IF(OR(G80="",D80=""),"",G80*IFERROR(VLOOKUP(D80,'Produtos'!$A:$I,8,FALSE),0))</f>
        <v/>
      </c>
      <c r="P80" s="6">
        <f>IF(N80="","",N80-O80)</f>
        <v/>
      </c>
      <c r="Q80" s="34">
        <f>IF(N80="","",IFERROR(P80/N80,0))</f>
        <v/>
      </c>
    </row>
    <row r="81">
      <c r="A81" s="2" t="n"/>
      <c r="B81" s="33" t="n"/>
      <c r="C81" s="3" t="n"/>
      <c r="D81" s="2" t="n"/>
      <c r="E81" s="12">
        <f>IF(D81="","",IFERROR(VLOOKUP(D81,'Produtos'!$A:$I,2,FALSE),"Produto não encontrado"))</f>
        <v/>
      </c>
      <c r="F81" s="7">
        <f>IF(D81="","",IFERROR(VLOOKUP(D81,'Produtos'!$A:$I,3,FALSE),""))</f>
        <v/>
      </c>
      <c r="G81" s="2" t="n"/>
      <c r="H81" s="8">
        <f>IF(D81="","",IFERROR(VLOOKUP(D81,'Produtos'!$A:$I,9,FALSE),0))</f>
        <v/>
      </c>
      <c r="I81" s="4" t="n"/>
      <c r="J81" s="2" t="n"/>
      <c r="K81" s="2" t="n"/>
      <c r="L81" s="3" t="n"/>
      <c r="M81" s="8">
        <f>IF(OR(G81="",H81=""),"",G81*H81)</f>
        <v/>
      </c>
      <c r="N81" s="8">
        <f>IF(M81="","",M81-IF(I81="",0,I81))</f>
        <v/>
      </c>
      <c r="O81" s="8">
        <f>IF(OR(G81="",D81=""),"",G81*IFERROR(VLOOKUP(D81,'Produtos'!$A:$I,8,FALSE),0))</f>
        <v/>
      </c>
      <c r="P81" s="8">
        <f>IF(N81="","",N81-O81)</f>
        <v/>
      </c>
      <c r="Q81" s="35">
        <f>IF(N81="","",IFERROR(P81/N81,0))</f>
        <v/>
      </c>
    </row>
    <row r="82">
      <c r="A82" s="2" t="n"/>
      <c r="B82" s="33" t="n"/>
      <c r="C82" s="3" t="n"/>
      <c r="D82" s="2" t="n"/>
      <c r="E82" s="10">
        <f>IF(D82="","",IFERROR(VLOOKUP(D82,'Produtos'!$A:$I,2,FALSE),"Produto não encontrado"))</f>
        <v/>
      </c>
      <c r="F82" s="5">
        <f>IF(D82="","",IFERROR(VLOOKUP(D82,'Produtos'!$A:$I,3,FALSE),""))</f>
        <v/>
      </c>
      <c r="G82" s="2" t="n"/>
      <c r="H82" s="6">
        <f>IF(D82="","",IFERROR(VLOOKUP(D82,'Produtos'!$A:$I,9,FALSE),0))</f>
        <v/>
      </c>
      <c r="I82" s="4" t="n"/>
      <c r="J82" s="2" t="n"/>
      <c r="K82" s="2" t="n"/>
      <c r="L82" s="3" t="n"/>
      <c r="M82" s="6">
        <f>IF(OR(G82="",H82=""),"",G82*H82)</f>
        <v/>
      </c>
      <c r="N82" s="6">
        <f>IF(M82="","",M82-IF(I82="",0,I82))</f>
        <v/>
      </c>
      <c r="O82" s="6">
        <f>IF(OR(G82="",D82=""),"",G82*IFERROR(VLOOKUP(D82,'Produtos'!$A:$I,8,FALSE),0))</f>
        <v/>
      </c>
      <c r="P82" s="6">
        <f>IF(N82="","",N82-O82)</f>
        <v/>
      </c>
      <c r="Q82" s="34">
        <f>IF(N82="","",IFERROR(P82/N82,0))</f>
        <v/>
      </c>
    </row>
    <row r="83">
      <c r="A83" s="2" t="n"/>
      <c r="B83" s="33" t="n"/>
      <c r="C83" s="3" t="n"/>
      <c r="D83" s="2" t="n"/>
      <c r="E83" s="12">
        <f>IF(D83="","",IFERROR(VLOOKUP(D83,'Produtos'!$A:$I,2,FALSE),"Produto não encontrado"))</f>
        <v/>
      </c>
      <c r="F83" s="7">
        <f>IF(D83="","",IFERROR(VLOOKUP(D83,'Produtos'!$A:$I,3,FALSE),""))</f>
        <v/>
      </c>
      <c r="G83" s="2" t="n"/>
      <c r="H83" s="8">
        <f>IF(D83="","",IFERROR(VLOOKUP(D83,'Produtos'!$A:$I,9,FALSE),0))</f>
        <v/>
      </c>
      <c r="I83" s="4" t="n"/>
      <c r="J83" s="2" t="n"/>
      <c r="K83" s="2" t="n"/>
      <c r="L83" s="3" t="n"/>
      <c r="M83" s="8">
        <f>IF(OR(G83="",H83=""),"",G83*H83)</f>
        <v/>
      </c>
      <c r="N83" s="8">
        <f>IF(M83="","",M83-IF(I83="",0,I83))</f>
        <v/>
      </c>
      <c r="O83" s="8">
        <f>IF(OR(G83="",D83=""),"",G83*IFERROR(VLOOKUP(D83,'Produtos'!$A:$I,8,FALSE),0))</f>
        <v/>
      </c>
      <c r="P83" s="8">
        <f>IF(N83="","",N83-O83)</f>
        <v/>
      </c>
      <c r="Q83" s="35">
        <f>IF(N83="","",IFERROR(P83/N83,0))</f>
        <v/>
      </c>
    </row>
    <row r="84">
      <c r="A84" s="2" t="n"/>
      <c r="B84" s="33" t="n"/>
      <c r="C84" s="3" t="n"/>
      <c r="D84" s="2" t="n"/>
      <c r="E84" s="10">
        <f>IF(D84="","",IFERROR(VLOOKUP(D84,'Produtos'!$A:$I,2,FALSE),"Produto não encontrado"))</f>
        <v/>
      </c>
      <c r="F84" s="5">
        <f>IF(D84="","",IFERROR(VLOOKUP(D84,'Produtos'!$A:$I,3,FALSE),""))</f>
        <v/>
      </c>
      <c r="G84" s="2" t="n"/>
      <c r="H84" s="6">
        <f>IF(D84="","",IFERROR(VLOOKUP(D84,'Produtos'!$A:$I,9,FALSE),0))</f>
        <v/>
      </c>
      <c r="I84" s="4" t="n"/>
      <c r="J84" s="2" t="n"/>
      <c r="K84" s="2" t="n"/>
      <c r="L84" s="3" t="n"/>
      <c r="M84" s="6">
        <f>IF(OR(G84="",H84=""),"",G84*H84)</f>
        <v/>
      </c>
      <c r="N84" s="6">
        <f>IF(M84="","",M84-IF(I84="",0,I84))</f>
        <v/>
      </c>
      <c r="O84" s="6">
        <f>IF(OR(G84="",D84=""),"",G84*IFERROR(VLOOKUP(D84,'Produtos'!$A:$I,8,FALSE),0))</f>
        <v/>
      </c>
      <c r="P84" s="6">
        <f>IF(N84="","",N84-O84)</f>
        <v/>
      </c>
      <c r="Q84" s="34">
        <f>IF(N84="","",IFERROR(P84/N84,0))</f>
        <v/>
      </c>
    </row>
    <row r="85">
      <c r="A85" s="2" t="n"/>
      <c r="B85" s="33" t="n"/>
      <c r="C85" s="3" t="n"/>
      <c r="D85" s="2" t="n"/>
      <c r="E85" s="12">
        <f>IF(D85="","",IFERROR(VLOOKUP(D85,'Produtos'!$A:$I,2,FALSE),"Produto não encontrado"))</f>
        <v/>
      </c>
      <c r="F85" s="7">
        <f>IF(D85="","",IFERROR(VLOOKUP(D85,'Produtos'!$A:$I,3,FALSE),""))</f>
        <v/>
      </c>
      <c r="G85" s="2" t="n"/>
      <c r="H85" s="8">
        <f>IF(D85="","",IFERROR(VLOOKUP(D85,'Produtos'!$A:$I,9,FALSE),0))</f>
        <v/>
      </c>
      <c r="I85" s="4" t="n"/>
      <c r="J85" s="2" t="n"/>
      <c r="K85" s="2" t="n"/>
      <c r="L85" s="3" t="n"/>
      <c r="M85" s="8">
        <f>IF(OR(G85="",H85=""),"",G85*H85)</f>
        <v/>
      </c>
      <c r="N85" s="8">
        <f>IF(M85="","",M85-IF(I85="",0,I85))</f>
        <v/>
      </c>
      <c r="O85" s="8">
        <f>IF(OR(G85="",D85=""),"",G85*IFERROR(VLOOKUP(D85,'Produtos'!$A:$I,8,FALSE),0))</f>
        <v/>
      </c>
      <c r="P85" s="8">
        <f>IF(N85="","",N85-O85)</f>
        <v/>
      </c>
      <c r="Q85" s="35">
        <f>IF(N85="","",IFERROR(P85/N85,0))</f>
        <v/>
      </c>
    </row>
    <row r="86">
      <c r="A86" s="2" t="n"/>
      <c r="B86" s="33" t="n"/>
      <c r="C86" s="3" t="n"/>
      <c r="D86" s="2" t="n"/>
      <c r="E86" s="10">
        <f>IF(D86="","",IFERROR(VLOOKUP(D86,'Produtos'!$A:$I,2,FALSE),"Produto não encontrado"))</f>
        <v/>
      </c>
      <c r="F86" s="5">
        <f>IF(D86="","",IFERROR(VLOOKUP(D86,'Produtos'!$A:$I,3,FALSE),""))</f>
        <v/>
      </c>
      <c r="G86" s="2" t="n"/>
      <c r="H86" s="6">
        <f>IF(D86="","",IFERROR(VLOOKUP(D86,'Produtos'!$A:$I,9,FALSE),0))</f>
        <v/>
      </c>
      <c r="I86" s="4" t="n"/>
      <c r="J86" s="2" t="n"/>
      <c r="K86" s="2" t="n"/>
      <c r="L86" s="3" t="n"/>
      <c r="M86" s="6">
        <f>IF(OR(G86="",H86=""),"",G86*H86)</f>
        <v/>
      </c>
      <c r="N86" s="6">
        <f>IF(M86="","",M86-IF(I86="",0,I86))</f>
        <v/>
      </c>
      <c r="O86" s="6">
        <f>IF(OR(G86="",D86=""),"",G86*IFERROR(VLOOKUP(D86,'Produtos'!$A:$I,8,FALSE),0))</f>
        <v/>
      </c>
      <c r="P86" s="6">
        <f>IF(N86="","",N86-O86)</f>
        <v/>
      </c>
      <c r="Q86" s="34">
        <f>IF(N86="","",IFERROR(P86/N86,0))</f>
        <v/>
      </c>
    </row>
    <row r="87">
      <c r="A87" s="2" t="n"/>
      <c r="B87" s="33" t="n"/>
      <c r="C87" s="3" t="n"/>
      <c r="D87" s="2" t="n"/>
      <c r="E87" s="12">
        <f>IF(D87="","",IFERROR(VLOOKUP(D87,'Produtos'!$A:$I,2,FALSE),"Produto não encontrado"))</f>
        <v/>
      </c>
      <c r="F87" s="7">
        <f>IF(D87="","",IFERROR(VLOOKUP(D87,'Produtos'!$A:$I,3,FALSE),""))</f>
        <v/>
      </c>
      <c r="G87" s="2" t="n"/>
      <c r="H87" s="8">
        <f>IF(D87="","",IFERROR(VLOOKUP(D87,'Produtos'!$A:$I,9,FALSE),0))</f>
        <v/>
      </c>
      <c r="I87" s="4" t="n"/>
      <c r="J87" s="2" t="n"/>
      <c r="K87" s="2" t="n"/>
      <c r="L87" s="3" t="n"/>
      <c r="M87" s="8">
        <f>IF(OR(G87="",H87=""),"",G87*H87)</f>
        <v/>
      </c>
      <c r="N87" s="8">
        <f>IF(M87="","",M87-IF(I87="",0,I87))</f>
        <v/>
      </c>
      <c r="O87" s="8">
        <f>IF(OR(G87="",D87=""),"",G87*IFERROR(VLOOKUP(D87,'Produtos'!$A:$I,8,FALSE),0))</f>
        <v/>
      </c>
      <c r="P87" s="8">
        <f>IF(N87="","",N87-O87)</f>
        <v/>
      </c>
      <c r="Q87" s="35">
        <f>IF(N87="","",IFERROR(P87/N87,0))</f>
        <v/>
      </c>
    </row>
    <row r="88">
      <c r="A88" s="2" t="n"/>
      <c r="B88" s="33" t="n"/>
      <c r="C88" s="3" t="n"/>
      <c r="D88" s="2" t="n"/>
      <c r="E88" s="10">
        <f>IF(D88="","",IFERROR(VLOOKUP(D88,'Produtos'!$A:$I,2,FALSE),"Produto não encontrado"))</f>
        <v/>
      </c>
      <c r="F88" s="5">
        <f>IF(D88="","",IFERROR(VLOOKUP(D88,'Produtos'!$A:$I,3,FALSE),""))</f>
        <v/>
      </c>
      <c r="G88" s="2" t="n"/>
      <c r="H88" s="6">
        <f>IF(D88="","",IFERROR(VLOOKUP(D88,'Produtos'!$A:$I,9,FALSE),0))</f>
        <v/>
      </c>
      <c r="I88" s="4" t="n"/>
      <c r="J88" s="2" t="n"/>
      <c r="K88" s="2" t="n"/>
      <c r="L88" s="3" t="n"/>
      <c r="M88" s="6">
        <f>IF(OR(G88="",H88=""),"",G88*H88)</f>
        <v/>
      </c>
      <c r="N88" s="6">
        <f>IF(M88="","",M88-IF(I88="",0,I88))</f>
        <v/>
      </c>
      <c r="O88" s="6">
        <f>IF(OR(G88="",D88=""),"",G88*IFERROR(VLOOKUP(D88,'Produtos'!$A:$I,8,FALSE),0))</f>
        <v/>
      </c>
      <c r="P88" s="6">
        <f>IF(N88="","",N88-O88)</f>
        <v/>
      </c>
      <c r="Q88" s="34">
        <f>IF(N88="","",IFERROR(P88/N88,0))</f>
        <v/>
      </c>
    </row>
    <row r="89">
      <c r="A89" s="2" t="n"/>
      <c r="B89" s="33" t="n"/>
      <c r="C89" s="3" t="n"/>
      <c r="D89" s="2" t="n"/>
      <c r="E89" s="12">
        <f>IF(D89="","",IFERROR(VLOOKUP(D89,'Produtos'!$A:$I,2,FALSE),"Produto não encontrado"))</f>
        <v/>
      </c>
      <c r="F89" s="7">
        <f>IF(D89="","",IFERROR(VLOOKUP(D89,'Produtos'!$A:$I,3,FALSE),""))</f>
        <v/>
      </c>
      <c r="G89" s="2" t="n"/>
      <c r="H89" s="8">
        <f>IF(D89="","",IFERROR(VLOOKUP(D89,'Produtos'!$A:$I,9,FALSE),0))</f>
        <v/>
      </c>
      <c r="I89" s="4" t="n"/>
      <c r="J89" s="2" t="n"/>
      <c r="K89" s="2" t="n"/>
      <c r="L89" s="3" t="n"/>
      <c r="M89" s="8">
        <f>IF(OR(G89="",H89=""),"",G89*H89)</f>
        <v/>
      </c>
      <c r="N89" s="8">
        <f>IF(M89="","",M89-IF(I89="",0,I89))</f>
        <v/>
      </c>
      <c r="O89" s="8">
        <f>IF(OR(G89="",D89=""),"",G89*IFERROR(VLOOKUP(D89,'Produtos'!$A:$I,8,FALSE),0))</f>
        <v/>
      </c>
      <c r="P89" s="8">
        <f>IF(N89="","",N89-O89)</f>
        <v/>
      </c>
      <c r="Q89" s="35">
        <f>IF(N89="","",IFERROR(P89/N89,0))</f>
        <v/>
      </c>
    </row>
    <row r="90">
      <c r="A90" s="2" t="n"/>
      <c r="B90" s="33" t="n"/>
      <c r="C90" s="3" t="n"/>
      <c r="D90" s="2" t="n"/>
      <c r="E90" s="10">
        <f>IF(D90="","",IFERROR(VLOOKUP(D90,'Produtos'!$A:$I,2,FALSE),"Produto não encontrado"))</f>
        <v/>
      </c>
      <c r="F90" s="5">
        <f>IF(D90="","",IFERROR(VLOOKUP(D90,'Produtos'!$A:$I,3,FALSE),""))</f>
        <v/>
      </c>
      <c r="G90" s="2" t="n"/>
      <c r="H90" s="6">
        <f>IF(D90="","",IFERROR(VLOOKUP(D90,'Produtos'!$A:$I,9,FALSE),0))</f>
        <v/>
      </c>
      <c r="I90" s="4" t="n"/>
      <c r="J90" s="2" t="n"/>
      <c r="K90" s="2" t="n"/>
      <c r="L90" s="3" t="n"/>
      <c r="M90" s="6">
        <f>IF(OR(G90="",H90=""),"",G90*H90)</f>
        <v/>
      </c>
      <c r="N90" s="6">
        <f>IF(M90="","",M90-IF(I90="",0,I90))</f>
        <v/>
      </c>
      <c r="O90" s="6">
        <f>IF(OR(G90="",D90=""),"",G90*IFERROR(VLOOKUP(D90,'Produtos'!$A:$I,8,FALSE),0))</f>
        <v/>
      </c>
      <c r="P90" s="6">
        <f>IF(N90="","",N90-O90)</f>
        <v/>
      </c>
      <c r="Q90" s="34">
        <f>IF(N90="","",IFERROR(P90/N90,0))</f>
        <v/>
      </c>
    </row>
    <row r="91">
      <c r="A91" s="2" t="n"/>
      <c r="B91" s="33" t="n"/>
      <c r="C91" s="3" t="n"/>
      <c r="D91" s="2" t="n"/>
      <c r="E91" s="12">
        <f>IF(D91="","",IFERROR(VLOOKUP(D91,'Produtos'!$A:$I,2,FALSE),"Produto não encontrado"))</f>
        <v/>
      </c>
      <c r="F91" s="7">
        <f>IF(D91="","",IFERROR(VLOOKUP(D91,'Produtos'!$A:$I,3,FALSE),""))</f>
        <v/>
      </c>
      <c r="G91" s="2" t="n"/>
      <c r="H91" s="8">
        <f>IF(D91="","",IFERROR(VLOOKUP(D91,'Produtos'!$A:$I,9,FALSE),0))</f>
        <v/>
      </c>
      <c r="I91" s="4" t="n"/>
      <c r="J91" s="2" t="n"/>
      <c r="K91" s="2" t="n"/>
      <c r="L91" s="3" t="n"/>
      <c r="M91" s="8">
        <f>IF(OR(G91="",H91=""),"",G91*H91)</f>
        <v/>
      </c>
      <c r="N91" s="8">
        <f>IF(M91="","",M91-IF(I91="",0,I91))</f>
        <v/>
      </c>
      <c r="O91" s="8">
        <f>IF(OR(G91="",D91=""),"",G91*IFERROR(VLOOKUP(D91,'Produtos'!$A:$I,8,FALSE),0))</f>
        <v/>
      </c>
      <c r="P91" s="8">
        <f>IF(N91="","",N91-O91)</f>
        <v/>
      </c>
      <c r="Q91" s="35">
        <f>IF(N91="","",IFERROR(P91/N91,0))</f>
        <v/>
      </c>
    </row>
    <row r="92">
      <c r="A92" s="2" t="n"/>
      <c r="B92" s="33" t="n"/>
      <c r="C92" s="3" t="n"/>
      <c r="D92" s="2" t="n"/>
      <c r="E92" s="10">
        <f>IF(D92="","",IFERROR(VLOOKUP(D92,'Produtos'!$A:$I,2,FALSE),"Produto não encontrado"))</f>
        <v/>
      </c>
      <c r="F92" s="5">
        <f>IF(D92="","",IFERROR(VLOOKUP(D92,'Produtos'!$A:$I,3,FALSE),""))</f>
        <v/>
      </c>
      <c r="G92" s="2" t="n"/>
      <c r="H92" s="6">
        <f>IF(D92="","",IFERROR(VLOOKUP(D92,'Produtos'!$A:$I,9,FALSE),0))</f>
        <v/>
      </c>
      <c r="I92" s="4" t="n"/>
      <c r="J92" s="2" t="n"/>
      <c r="K92" s="2" t="n"/>
      <c r="L92" s="3" t="n"/>
      <c r="M92" s="6">
        <f>IF(OR(G92="",H92=""),"",G92*H92)</f>
        <v/>
      </c>
      <c r="N92" s="6">
        <f>IF(M92="","",M92-IF(I92="",0,I92))</f>
        <v/>
      </c>
      <c r="O92" s="6">
        <f>IF(OR(G92="",D92=""),"",G92*IFERROR(VLOOKUP(D92,'Produtos'!$A:$I,8,FALSE),0))</f>
        <v/>
      </c>
      <c r="P92" s="6">
        <f>IF(N92="","",N92-O92)</f>
        <v/>
      </c>
      <c r="Q92" s="34">
        <f>IF(N92="","",IFERROR(P92/N92,0))</f>
        <v/>
      </c>
    </row>
    <row r="93">
      <c r="A93" s="2" t="n"/>
      <c r="B93" s="33" t="n"/>
      <c r="C93" s="3" t="n"/>
      <c r="D93" s="2" t="n"/>
      <c r="E93" s="12">
        <f>IF(D93="","",IFERROR(VLOOKUP(D93,'Produtos'!$A:$I,2,FALSE),"Produto não encontrado"))</f>
        <v/>
      </c>
      <c r="F93" s="7">
        <f>IF(D93="","",IFERROR(VLOOKUP(D93,'Produtos'!$A:$I,3,FALSE),""))</f>
        <v/>
      </c>
      <c r="G93" s="2" t="n"/>
      <c r="H93" s="8">
        <f>IF(D93="","",IFERROR(VLOOKUP(D93,'Produtos'!$A:$I,9,FALSE),0))</f>
        <v/>
      </c>
      <c r="I93" s="4" t="n"/>
      <c r="J93" s="2" t="n"/>
      <c r="K93" s="2" t="n"/>
      <c r="L93" s="3" t="n"/>
      <c r="M93" s="8">
        <f>IF(OR(G93="",H93=""),"",G93*H93)</f>
        <v/>
      </c>
      <c r="N93" s="8">
        <f>IF(M93="","",M93-IF(I93="",0,I93))</f>
        <v/>
      </c>
      <c r="O93" s="8">
        <f>IF(OR(G93="",D93=""),"",G93*IFERROR(VLOOKUP(D93,'Produtos'!$A:$I,8,FALSE),0))</f>
        <v/>
      </c>
      <c r="P93" s="8">
        <f>IF(N93="","",N93-O93)</f>
        <v/>
      </c>
      <c r="Q93" s="35">
        <f>IF(N93="","",IFERROR(P93/N93,0))</f>
        <v/>
      </c>
    </row>
    <row r="94">
      <c r="A94" s="2" t="n"/>
      <c r="B94" s="33" t="n"/>
      <c r="C94" s="3" t="n"/>
      <c r="D94" s="2" t="n"/>
      <c r="E94" s="10">
        <f>IF(D94="","",IFERROR(VLOOKUP(D94,'Produtos'!$A:$I,2,FALSE),"Produto não encontrado"))</f>
        <v/>
      </c>
      <c r="F94" s="5">
        <f>IF(D94="","",IFERROR(VLOOKUP(D94,'Produtos'!$A:$I,3,FALSE),""))</f>
        <v/>
      </c>
      <c r="G94" s="2" t="n"/>
      <c r="H94" s="6">
        <f>IF(D94="","",IFERROR(VLOOKUP(D94,'Produtos'!$A:$I,9,FALSE),0))</f>
        <v/>
      </c>
      <c r="I94" s="4" t="n"/>
      <c r="J94" s="2" t="n"/>
      <c r="K94" s="2" t="n"/>
      <c r="L94" s="3" t="n"/>
      <c r="M94" s="6">
        <f>IF(OR(G94="",H94=""),"",G94*H94)</f>
        <v/>
      </c>
      <c r="N94" s="6">
        <f>IF(M94="","",M94-IF(I94="",0,I94))</f>
        <v/>
      </c>
      <c r="O94" s="6">
        <f>IF(OR(G94="",D94=""),"",G94*IFERROR(VLOOKUP(D94,'Produtos'!$A:$I,8,FALSE),0))</f>
        <v/>
      </c>
      <c r="P94" s="6">
        <f>IF(N94="","",N94-O94)</f>
        <v/>
      </c>
      <c r="Q94" s="34">
        <f>IF(N94="","",IFERROR(P94/N94,0))</f>
        <v/>
      </c>
    </row>
    <row r="95">
      <c r="A95" s="2" t="n"/>
      <c r="B95" s="33" t="n"/>
      <c r="C95" s="3" t="n"/>
      <c r="D95" s="2" t="n"/>
      <c r="E95" s="12">
        <f>IF(D95="","",IFERROR(VLOOKUP(D95,'Produtos'!$A:$I,2,FALSE),"Produto não encontrado"))</f>
        <v/>
      </c>
      <c r="F95" s="7">
        <f>IF(D95="","",IFERROR(VLOOKUP(D95,'Produtos'!$A:$I,3,FALSE),""))</f>
        <v/>
      </c>
      <c r="G95" s="2" t="n"/>
      <c r="H95" s="8">
        <f>IF(D95="","",IFERROR(VLOOKUP(D95,'Produtos'!$A:$I,9,FALSE),0))</f>
        <v/>
      </c>
      <c r="I95" s="4" t="n"/>
      <c r="J95" s="2" t="n"/>
      <c r="K95" s="2" t="n"/>
      <c r="L95" s="3" t="n"/>
      <c r="M95" s="8">
        <f>IF(OR(G95="",H95=""),"",G95*H95)</f>
        <v/>
      </c>
      <c r="N95" s="8">
        <f>IF(M95="","",M95-IF(I95="",0,I95))</f>
        <v/>
      </c>
      <c r="O95" s="8">
        <f>IF(OR(G95="",D95=""),"",G95*IFERROR(VLOOKUP(D95,'Produtos'!$A:$I,8,FALSE),0))</f>
        <v/>
      </c>
      <c r="P95" s="8">
        <f>IF(N95="","",N95-O95)</f>
        <v/>
      </c>
      <c r="Q95" s="35">
        <f>IF(N95="","",IFERROR(P95/N95,0))</f>
        <v/>
      </c>
    </row>
    <row r="96">
      <c r="A96" s="2" t="n"/>
      <c r="B96" s="33" t="n"/>
      <c r="C96" s="3" t="n"/>
      <c r="D96" s="2" t="n"/>
      <c r="E96" s="10">
        <f>IF(D96="","",IFERROR(VLOOKUP(D96,'Produtos'!$A:$I,2,FALSE),"Produto não encontrado"))</f>
        <v/>
      </c>
      <c r="F96" s="5">
        <f>IF(D96="","",IFERROR(VLOOKUP(D96,'Produtos'!$A:$I,3,FALSE),""))</f>
        <v/>
      </c>
      <c r="G96" s="2" t="n"/>
      <c r="H96" s="6">
        <f>IF(D96="","",IFERROR(VLOOKUP(D96,'Produtos'!$A:$I,9,FALSE),0))</f>
        <v/>
      </c>
      <c r="I96" s="4" t="n"/>
      <c r="J96" s="2" t="n"/>
      <c r="K96" s="2" t="n"/>
      <c r="L96" s="3" t="n"/>
      <c r="M96" s="6">
        <f>IF(OR(G96="",H96=""),"",G96*H96)</f>
        <v/>
      </c>
      <c r="N96" s="6">
        <f>IF(M96="","",M96-IF(I96="",0,I96))</f>
        <v/>
      </c>
      <c r="O96" s="6">
        <f>IF(OR(G96="",D96=""),"",G96*IFERROR(VLOOKUP(D96,'Produtos'!$A:$I,8,FALSE),0))</f>
        <v/>
      </c>
      <c r="P96" s="6">
        <f>IF(N96="","",N96-O96)</f>
        <v/>
      </c>
      <c r="Q96" s="34">
        <f>IF(N96="","",IFERROR(P96/N96,0))</f>
        <v/>
      </c>
    </row>
    <row r="97">
      <c r="A97" s="2" t="n"/>
      <c r="B97" s="33" t="n"/>
      <c r="C97" s="3" t="n"/>
      <c r="D97" s="2" t="n"/>
      <c r="E97" s="12">
        <f>IF(D97="","",IFERROR(VLOOKUP(D97,'Produtos'!$A:$I,2,FALSE),"Produto não encontrado"))</f>
        <v/>
      </c>
      <c r="F97" s="7">
        <f>IF(D97="","",IFERROR(VLOOKUP(D97,'Produtos'!$A:$I,3,FALSE),""))</f>
        <v/>
      </c>
      <c r="G97" s="2" t="n"/>
      <c r="H97" s="8">
        <f>IF(D97="","",IFERROR(VLOOKUP(D97,'Produtos'!$A:$I,9,FALSE),0))</f>
        <v/>
      </c>
      <c r="I97" s="4" t="n"/>
      <c r="J97" s="2" t="n"/>
      <c r="K97" s="2" t="n"/>
      <c r="L97" s="3" t="n"/>
      <c r="M97" s="8">
        <f>IF(OR(G97="",H97=""),"",G97*H97)</f>
        <v/>
      </c>
      <c r="N97" s="8">
        <f>IF(M97="","",M97-IF(I97="",0,I97))</f>
        <v/>
      </c>
      <c r="O97" s="8">
        <f>IF(OR(G97="",D97=""),"",G97*IFERROR(VLOOKUP(D97,'Produtos'!$A:$I,8,FALSE),0))</f>
        <v/>
      </c>
      <c r="P97" s="8">
        <f>IF(N97="","",N97-O97)</f>
        <v/>
      </c>
      <c r="Q97" s="35">
        <f>IF(N97="","",IFERROR(P97/N97,0))</f>
        <v/>
      </c>
    </row>
    <row r="98">
      <c r="A98" s="2" t="n"/>
      <c r="B98" s="33" t="n"/>
      <c r="C98" s="3" t="n"/>
      <c r="D98" s="2" t="n"/>
      <c r="E98" s="10">
        <f>IF(D98="","",IFERROR(VLOOKUP(D98,'Produtos'!$A:$I,2,FALSE),"Produto não encontrado"))</f>
        <v/>
      </c>
      <c r="F98" s="5">
        <f>IF(D98="","",IFERROR(VLOOKUP(D98,'Produtos'!$A:$I,3,FALSE),""))</f>
        <v/>
      </c>
      <c r="G98" s="2" t="n"/>
      <c r="H98" s="6">
        <f>IF(D98="","",IFERROR(VLOOKUP(D98,'Produtos'!$A:$I,9,FALSE),0))</f>
        <v/>
      </c>
      <c r="I98" s="4" t="n"/>
      <c r="J98" s="2" t="n"/>
      <c r="K98" s="2" t="n"/>
      <c r="L98" s="3" t="n"/>
      <c r="M98" s="6">
        <f>IF(OR(G98="",H98=""),"",G98*H98)</f>
        <v/>
      </c>
      <c r="N98" s="6">
        <f>IF(M98="","",M98-IF(I98="",0,I98))</f>
        <v/>
      </c>
      <c r="O98" s="6">
        <f>IF(OR(G98="",D98=""),"",G98*IFERROR(VLOOKUP(D98,'Produtos'!$A:$I,8,FALSE),0))</f>
        <v/>
      </c>
      <c r="P98" s="6">
        <f>IF(N98="","",N98-O98)</f>
        <v/>
      </c>
      <c r="Q98" s="34">
        <f>IF(N98="","",IFERROR(P98/N98,0))</f>
        <v/>
      </c>
    </row>
    <row r="99">
      <c r="A99" s="2" t="n"/>
      <c r="B99" s="33" t="n"/>
      <c r="C99" s="3" t="n"/>
      <c r="D99" s="2" t="n"/>
      <c r="E99" s="12">
        <f>IF(D99="","",IFERROR(VLOOKUP(D99,'Produtos'!$A:$I,2,FALSE),"Produto não encontrado"))</f>
        <v/>
      </c>
      <c r="F99" s="7">
        <f>IF(D99="","",IFERROR(VLOOKUP(D99,'Produtos'!$A:$I,3,FALSE),""))</f>
        <v/>
      </c>
      <c r="G99" s="2" t="n"/>
      <c r="H99" s="8">
        <f>IF(D99="","",IFERROR(VLOOKUP(D99,'Produtos'!$A:$I,9,FALSE),0))</f>
        <v/>
      </c>
      <c r="I99" s="4" t="n"/>
      <c r="J99" s="2" t="n"/>
      <c r="K99" s="2" t="n"/>
      <c r="L99" s="3" t="n"/>
      <c r="M99" s="8">
        <f>IF(OR(G99="",H99=""),"",G99*H99)</f>
        <v/>
      </c>
      <c r="N99" s="8">
        <f>IF(M99="","",M99-IF(I99="",0,I99))</f>
        <v/>
      </c>
      <c r="O99" s="8">
        <f>IF(OR(G99="",D99=""),"",G99*IFERROR(VLOOKUP(D99,'Produtos'!$A:$I,8,FALSE),0))</f>
        <v/>
      </c>
      <c r="P99" s="8">
        <f>IF(N99="","",N99-O99)</f>
        <v/>
      </c>
      <c r="Q99" s="35">
        <f>IF(N99="","",IFERROR(P99/N99,0))</f>
        <v/>
      </c>
    </row>
    <row r="100">
      <c r="A100" s="2" t="n"/>
      <c r="B100" s="33" t="n"/>
      <c r="C100" s="3" t="n"/>
      <c r="D100" s="2" t="n"/>
      <c r="E100" s="10">
        <f>IF(D100="","",IFERROR(VLOOKUP(D100,'Produtos'!$A:$I,2,FALSE),"Produto não encontrado"))</f>
        <v/>
      </c>
      <c r="F100" s="5">
        <f>IF(D100="","",IFERROR(VLOOKUP(D100,'Produtos'!$A:$I,3,FALSE),""))</f>
        <v/>
      </c>
      <c r="G100" s="2" t="n"/>
      <c r="H100" s="6">
        <f>IF(D100="","",IFERROR(VLOOKUP(D100,'Produtos'!$A:$I,9,FALSE),0))</f>
        <v/>
      </c>
      <c r="I100" s="4" t="n"/>
      <c r="J100" s="2" t="n"/>
      <c r="K100" s="2" t="n"/>
      <c r="L100" s="3" t="n"/>
      <c r="M100" s="6">
        <f>IF(OR(G100="",H100=""),"",G100*H100)</f>
        <v/>
      </c>
      <c r="N100" s="6">
        <f>IF(M100="","",M100-IF(I100="",0,I100))</f>
        <v/>
      </c>
      <c r="O100" s="6">
        <f>IF(OR(G100="",D100=""),"",G100*IFERROR(VLOOKUP(D100,'Produtos'!$A:$I,8,FALSE),0))</f>
        <v/>
      </c>
      <c r="P100" s="6">
        <f>IF(N100="","",N100-O100)</f>
        <v/>
      </c>
      <c r="Q100" s="34">
        <f>IF(N100="","",IFERROR(P100/N100,0))</f>
        <v/>
      </c>
    </row>
    <row r="101">
      <c r="A101" s="2" t="n"/>
      <c r="B101" s="33" t="n"/>
      <c r="C101" s="3" t="n"/>
      <c r="D101" s="2" t="n"/>
      <c r="E101" s="12">
        <f>IF(D101="","",IFERROR(VLOOKUP(D101,'Produtos'!$A:$I,2,FALSE),"Produto não encontrado"))</f>
        <v/>
      </c>
      <c r="F101" s="7">
        <f>IF(D101="","",IFERROR(VLOOKUP(D101,'Produtos'!$A:$I,3,FALSE),""))</f>
        <v/>
      </c>
      <c r="G101" s="2" t="n"/>
      <c r="H101" s="8">
        <f>IF(D101="","",IFERROR(VLOOKUP(D101,'Produtos'!$A:$I,9,FALSE),0))</f>
        <v/>
      </c>
      <c r="I101" s="4" t="n"/>
      <c r="J101" s="2" t="n"/>
      <c r="K101" s="2" t="n"/>
      <c r="L101" s="3" t="n"/>
      <c r="M101" s="8">
        <f>IF(OR(G101="",H101=""),"",G101*H101)</f>
        <v/>
      </c>
      <c r="N101" s="8">
        <f>IF(M101="","",M101-IF(I101="",0,I101))</f>
        <v/>
      </c>
      <c r="O101" s="8">
        <f>IF(OR(G101="",D101=""),"",G101*IFERROR(VLOOKUP(D101,'Produtos'!$A:$I,8,FALSE),0))</f>
        <v/>
      </c>
      <c r="P101" s="8">
        <f>IF(N101="","",N101-O101)</f>
        <v/>
      </c>
      <c r="Q101" s="35">
        <f>IF(N101="","",IFERROR(P101/N101,0))</f>
        <v/>
      </c>
    </row>
  </sheetData>
  <autoFilter ref="A1:Q101"/>
  <conditionalFormatting sqref="P2:P101">
    <cfRule type="cellIs" priority="1" operator="greaterThan" dxfId="1">
      <formula>0</formula>
    </cfRule>
    <cfRule type="cellIs" priority="2" operator="lessThan" dxfId="0">
      <formula>0</formula>
    </cfRule>
  </conditionalFormatting>
  <dataValidations count="4">
    <dataValidation sqref="D2:D101" showErrorMessage="1" showInputMessage="1" allowBlank="1" errorTitle="Código inválido" error="Escolha um código cadastrado na aba Produtos." type="list">
      <formula1>'Produtos'!$A$2:$A$101</formula1>
    </dataValidation>
    <dataValidation sqref="J2:J101" showErrorMessage="1" showInputMessage="1" allowBlank="1" errorTitle="Forma de pagamento inválida" error="Escolha uma forma de pagamento da lista." type="list">
      <formula1>"Pix,Cartão de Débito,Cartão de Crédito,Dinheiro,Transferência"</formula1>
    </dataValidation>
    <dataValidation sqref="G2:G101" showErrorMessage="1" showInputMessage="1" allowBlank="1" errorTitle="Quantidade inválida" error="Informe uma quantidade inteira maior ou igual a 1." type="whole" operator="greaterThanOrEqual">
      <formula1>1</formula1>
    </dataValidation>
    <dataValidation sqref="I2:I101" showErrorMessage="1" showInputMessage="1" allowBlank="1" errorTitle="Desconto inválido" error="Informe um desconto igual ou maior que zero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2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4" customWidth="1" min="3" max="3"/>
    <col width="24" customWidth="1" min="4" max="4"/>
    <col width="17" customWidth="1" min="5" max="5"/>
    <col width="4" customWidth="1" min="6" max="6"/>
    <col width="23" customWidth="1" min="7" max="7"/>
    <col width="17" customWidth="1" min="8" max="8"/>
    <col width="4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 ht="30" customHeight="1">
      <c r="A1" s="14" t="inlineStr">
        <is>
          <t>Dashboard — Loja de Roupas</t>
        </is>
      </c>
    </row>
    <row r="2"/>
    <row r="3">
      <c r="A3" s="15" t="inlineStr">
        <is>
          <t>Indicadores principais</t>
        </is>
      </c>
      <c r="B3" s="16" t="n"/>
      <c r="C3" s="16" t="n"/>
      <c r="D3" s="16" t="n"/>
      <c r="E3" s="16" t="n"/>
      <c r="F3" s="16" t="n"/>
      <c r="G3" s="16" t="n"/>
      <c r="H3" s="16" t="n"/>
    </row>
    <row r="4">
      <c r="A4" s="17" t="inlineStr">
        <is>
          <t>Receita Líquida</t>
        </is>
      </c>
      <c r="B4" s="18">
        <f>SUM('Vendas'!$N:$N)</f>
        <v/>
      </c>
      <c r="D4" s="17" t="inlineStr">
        <is>
          <t>Lucro Bruto</t>
        </is>
      </c>
      <c r="E4" s="18">
        <f>SUM('Vendas'!$P:$P)</f>
        <v/>
      </c>
      <c r="G4" s="17" t="inlineStr">
        <is>
          <t>Peças Vendidas</t>
        </is>
      </c>
      <c r="H4" s="19">
        <f>SUM('Vendas'!$G:$G)</f>
        <v/>
      </c>
    </row>
    <row r="5"/>
    <row r="6">
      <c r="A6" s="17" t="inlineStr">
        <is>
          <t>Ticket Médio</t>
        </is>
      </c>
      <c r="B6" s="18">
        <f>IFERROR(SUM('Vendas'!$N:$N)/COUNTIF('Vendas'!$A:$A,"&gt;0"),0)</f>
        <v/>
      </c>
      <c r="D6" s="17" t="inlineStr">
        <is>
          <t>Margem Média</t>
        </is>
      </c>
      <c r="E6" s="36">
        <f>IFERROR(AVERAGE('Vendas'!$Q:$Q),0)</f>
        <v/>
      </c>
      <c r="G6" s="17" t="inlineStr">
        <is>
          <t>Produtos para Repor</t>
        </is>
      </c>
      <c r="H6" s="19">
        <f>COUNTIF('Produtos'!$O:$O,"Repor")</f>
        <v/>
      </c>
    </row>
    <row r="7"/>
    <row r="8"/>
    <row r="9"/>
    <row r="10">
      <c r="A10" s="1" t="inlineStr">
        <is>
          <t>Categoria</t>
        </is>
      </c>
      <c r="B10" s="1" t="inlineStr">
        <is>
          <t>Quantidade Vendida</t>
        </is>
      </c>
      <c r="C10" s="1" t="inlineStr">
        <is>
          <t>Receita Líquida</t>
        </is>
      </c>
      <c r="D10" s="1" t="inlineStr">
        <is>
          <t>Lucro Bruto</t>
        </is>
      </c>
      <c r="E10" s="1" t="inlineStr">
        <is>
          <t>Participação na Receita</t>
        </is>
      </c>
      <c r="G10" s="1" t="inlineStr">
        <is>
          <t>Forma de Pagamento</t>
        </is>
      </c>
      <c r="H10" s="1" t="inlineStr">
        <is>
          <t>Quantidade de Vendas</t>
        </is>
      </c>
    </row>
    <row r="11">
      <c r="A11" s="10" t="inlineStr">
        <is>
          <t>Camisetas</t>
        </is>
      </c>
      <c r="B11" s="21">
        <f>SUMIF('Vendas'!$F:$F,A11,'Vendas'!$G:$G)</f>
        <v/>
      </c>
      <c r="C11" s="22">
        <f>SUMIF('Vendas'!$F:$F,A11,'Vendas'!$N:$N)</f>
        <v/>
      </c>
      <c r="D11" s="22">
        <f>SUMIF('Vendas'!$F:$F,A11,'Vendas'!$P:$P)</f>
        <v/>
      </c>
      <c r="E11" s="37">
        <f>IFERROR(C11/$B$4,0)</f>
        <v/>
      </c>
      <c r="G11" s="10" t="inlineStr">
        <is>
          <t>Pix</t>
        </is>
      </c>
      <c r="H11" s="21">
        <f>COUNTIF('Vendas'!$J:$J,G11)</f>
        <v/>
      </c>
    </row>
    <row r="12">
      <c r="A12" s="12" t="inlineStr">
        <is>
          <t>Calças</t>
        </is>
      </c>
      <c r="B12" s="24">
        <f>SUMIF('Vendas'!$F:$F,A12,'Vendas'!$G:$G)</f>
        <v/>
      </c>
      <c r="C12" s="25">
        <f>SUMIF('Vendas'!$F:$F,A12,'Vendas'!$N:$N)</f>
        <v/>
      </c>
      <c r="D12" s="25">
        <f>SUMIF('Vendas'!$F:$F,A12,'Vendas'!$P:$P)</f>
        <v/>
      </c>
      <c r="E12" s="38">
        <f>IFERROR(C12/$B$4,0)</f>
        <v/>
      </c>
      <c r="G12" s="12" t="inlineStr">
        <is>
          <t>Cartão de Débito</t>
        </is>
      </c>
      <c r="H12" s="24">
        <f>COUNTIF('Vendas'!$J:$J,G12)</f>
        <v/>
      </c>
    </row>
    <row r="13">
      <c r="A13" s="10" t="inlineStr">
        <is>
          <t>Vestidos</t>
        </is>
      </c>
      <c r="B13" s="21">
        <f>SUMIF('Vendas'!$F:$F,A13,'Vendas'!$G:$G)</f>
        <v/>
      </c>
      <c r="C13" s="22">
        <f>SUMIF('Vendas'!$F:$F,A13,'Vendas'!$N:$N)</f>
        <v/>
      </c>
      <c r="D13" s="22">
        <f>SUMIF('Vendas'!$F:$F,A13,'Vendas'!$P:$P)</f>
        <v/>
      </c>
      <c r="E13" s="37">
        <f>IFERROR(C13/$B$4,0)</f>
        <v/>
      </c>
      <c r="G13" s="10" t="inlineStr">
        <is>
          <t>Cartão de Crédito</t>
        </is>
      </c>
      <c r="H13" s="21">
        <f>COUNTIF('Vendas'!$J:$J,G13)</f>
        <v/>
      </c>
    </row>
    <row r="14">
      <c r="A14" s="12" t="inlineStr">
        <is>
          <t>Jaquetas</t>
        </is>
      </c>
      <c r="B14" s="24">
        <f>SUMIF('Vendas'!$F:$F,A14,'Vendas'!$G:$G)</f>
        <v/>
      </c>
      <c r="C14" s="25">
        <f>SUMIF('Vendas'!$F:$F,A14,'Vendas'!$N:$N)</f>
        <v/>
      </c>
      <c r="D14" s="25">
        <f>SUMIF('Vendas'!$F:$F,A14,'Vendas'!$P:$P)</f>
        <v/>
      </c>
      <c r="E14" s="38">
        <f>IFERROR(C14/$B$4,0)</f>
        <v/>
      </c>
      <c r="G14" s="12" t="inlineStr">
        <is>
          <t>Dinheiro</t>
        </is>
      </c>
      <c r="H14" s="24">
        <f>COUNTIF('Vendas'!$J:$J,G14)</f>
        <v/>
      </c>
    </row>
    <row r="15">
      <c r="A15" s="10" t="inlineStr">
        <is>
          <t>Camisas</t>
        </is>
      </c>
      <c r="B15" s="21">
        <f>SUMIF('Vendas'!$F:$F,A15,'Vendas'!$G:$G)</f>
        <v/>
      </c>
      <c r="C15" s="22">
        <f>SUMIF('Vendas'!$F:$F,A15,'Vendas'!$N:$N)</f>
        <v/>
      </c>
      <c r="D15" s="22">
        <f>SUMIF('Vendas'!$F:$F,A15,'Vendas'!$P:$P)</f>
        <v/>
      </c>
      <c r="E15" s="37">
        <f>IFERROR(C15/$B$4,0)</f>
        <v/>
      </c>
      <c r="G15" s="10" t="inlineStr">
        <is>
          <t>Transferência</t>
        </is>
      </c>
      <c r="H15" s="21">
        <f>COUNTIF('Vendas'!$J:$J,G15)</f>
        <v/>
      </c>
    </row>
    <row r="16">
      <c r="A16" s="12" t="inlineStr">
        <is>
          <t>Shorts</t>
        </is>
      </c>
      <c r="B16" s="24">
        <f>SUMIF('Vendas'!$F:$F,A16,'Vendas'!$G:$G)</f>
        <v/>
      </c>
      <c r="C16" s="25">
        <f>SUMIF('Vendas'!$F:$F,A16,'Vendas'!$N:$N)</f>
        <v/>
      </c>
      <c r="D16" s="25">
        <f>SUMIF('Vendas'!$F:$F,A16,'Vendas'!$P:$P)</f>
        <v/>
      </c>
      <c r="E16" s="38">
        <f>IFERROR(C16/$B$4,0)</f>
        <v/>
      </c>
    </row>
    <row r="17">
      <c r="A17" s="10" t="inlineStr">
        <is>
          <t>Blusas</t>
        </is>
      </c>
      <c r="B17" s="21">
        <f>SUMIF('Vendas'!$F:$F,A17,'Vendas'!$G:$G)</f>
        <v/>
      </c>
      <c r="C17" s="22">
        <f>SUMIF('Vendas'!$F:$F,A17,'Vendas'!$N:$N)</f>
        <v/>
      </c>
      <c r="D17" s="22">
        <f>SUMIF('Vendas'!$F:$F,A17,'Vendas'!$P:$P)</f>
        <v/>
      </c>
      <c r="E17" s="37">
        <f>IFERROR(C17/$B$4,0)</f>
        <v/>
      </c>
    </row>
    <row r="18">
      <c r="A18" s="12" t="inlineStr">
        <is>
          <t>Saias</t>
        </is>
      </c>
      <c r="B18" s="24">
        <f>SUMIF('Vendas'!$F:$F,A18,'Vendas'!$G:$G)</f>
        <v/>
      </c>
      <c r="C18" s="25">
        <f>SUMIF('Vendas'!$F:$F,A18,'Vendas'!$N:$N)</f>
        <v/>
      </c>
      <c r="D18" s="25">
        <f>SUMIF('Vendas'!$F:$F,A18,'Vendas'!$P:$P)</f>
        <v/>
      </c>
      <c r="E18" s="38">
        <f>IFERROR(C18/$B$4,0)</f>
        <v/>
      </c>
    </row>
    <row r="19">
      <c r="A19" s="10" t="inlineStr">
        <is>
          <t>Moletons</t>
        </is>
      </c>
      <c r="B19" s="21">
        <f>SUMIF('Vendas'!$F:$F,A19,'Vendas'!$G:$G)</f>
        <v/>
      </c>
      <c r="C19" s="22">
        <f>SUMIF('Vendas'!$F:$F,A19,'Vendas'!$N:$N)</f>
        <v/>
      </c>
      <c r="D19" s="22">
        <f>SUMIF('Vendas'!$F:$F,A19,'Vendas'!$P:$P)</f>
        <v/>
      </c>
      <c r="E19" s="37">
        <f>IFERROR(C19/$B$4,0)</f>
        <v/>
      </c>
    </row>
    <row r="20"/>
    <row r="21">
      <c r="G21" s="1" t="inlineStr">
        <is>
          <t>Data</t>
        </is>
      </c>
      <c r="H21" s="1" t="inlineStr">
        <is>
          <t>Receita Líquida por Data</t>
        </is>
      </c>
    </row>
    <row r="22">
      <c r="G22" s="39">
        <f>IF('Vendas'!$B2="","",'Vendas'!$B2)</f>
        <v/>
      </c>
      <c r="H22" s="22">
        <f>IF(G22="","",SUMIF('Vendas'!$B:$B,G22,'Vendas'!$N:$N))</f>
        <v/>
      </c>
    </row>
    <row r="23">
      <c r="G23" s="40">
        <f>IF('Vendas'!$B3="","",'Vendas'!$B3)</f>
        <v/>
      </c>
      <c r="H23" s="25">
        <f>IF(G23="","",SUMIF('Vendas'!$B:$B,G23,'Vendas'!$N:$N))</f>
        <v/>
      </c>
    </row>
    <row r="24">
      <c r="G24" s="39">
        <f>IF('Vendas'!$B4="","",'Vendas'!$B4)</f>
        <v/>
      </c>
      <c r="H24" s="22">
        <f>IF(G24="","",SUMIF('Vendas'!$B:$B,G24,'Vendas'!$N:$N))</f>
        <v/>
      </c>
    </row>
    <row r="25">
      <c r="G25" s="40">
        <f>IF('Vendas'!$B5="","",'Vendas'!$B5)</f>
        <v/>
      </c>
      <c r="H25" s="25">
        <f>IF(G25="","",SUMIF('Vendas'!$B:$B,G25,'Vendas'!$N:$N))</f>
        <v/>
      </c>
    </row>
    <row r="26">
      <c r="G26" s="39">
        <f>IF('Vendas'!$B6="","",'Vendas'!$B6)</f>
        <v/>
      </c>
      <c r="H26" s="22">
        <f>IF(G26="","",SUMIF('Vendas'!$B:$B,G26,'Vendas'!$N:$N))</f>
        <v/>
      </c>
    </row>
    <row r="27">
      <c r="G27" s="40">
        <f>IF('Vendas'!$B7="","",'Vendas'!$B7)</f>
        <v/>
      </c>
      <c r="H27" s="25">
        <f>IF(G27="","",SUMIF('Vendas'!$B:$B,G27,'Vendas'!$N:$N))</f>
        <v/>
      </c>
    </row>
    <row r="28">
      <c r="G28" s="39">
        <f>IF('Vendas'!$B8="","",'Vendas'!$B8)</f>
        <v/>
      </c>
      <c r="H28" s="22">
        <f>IF(G28="","",SUMIF('Vendas'!$B:$B,G28,'Vendas'!$N:$N))</f>
        <v/>
      </c>
    </row>
    <row r="29">
      <c r="G29" s="40">
        <f>IF('Vendas'!$B9="","",'Vendas'!$B9)</f>
        <v/>
      </c>
      <c r="H29" s="25">
        <f>IF(G29="","",SUMIF('Vendas'!$B:$B,G29,'Vendas'!$N:$N))</f>
        <v/>
      </c>
    </row>
    <row r="30">
      <c r="G30" s="39">
        <f>IF('Vendas'!$B10="","",'Vendas'!$B10)</f>
        <v/>
      </c>
      <c r="H30" s="22">
        <f>IF(G30="","",SUMIF('Vendas'!$B:$B,G30,'Vendas'!$N:$N))</f>
        <v/>
      </c>
    </row>
    <row r="31">
      <c r="G31" s="40">
        <f>IF('Vendas'!$B11="","",'Vendas'!$B11)</f>
        <v/>
      </c>
      <c r="H31" s="25">
        <f>IF(G31="","",SUMIF('Vendas'!$B:$B,G31,'Vendas'!$N:$N))</f>
        <v/>
      </c>
    </row>
    <row r="32">
      <c r="G32" s="39">
        <f>IF('Vendas'!$B12="","",'Vendas'!$B12)</f>
        <v/>
      </c>
      <c r="H32" s="22">
        <f>IF(G32="","",SUMIF('Vendas'!$B:$B,G32,'Vendas'!$N:$N))</f>
        <v/>
      </c>
    </row>
    <row r="33">
      <c r="G33" s="40">
        <f>IF('Vendas'!$B13="","",'Vendas'!$B13)</f>
        <v/>
      </c>
      <c r="H33" s="25">
        <f>IF(G33="","",SUMIF('Vendas'!$B:$B,G33,'Vendas'!$N:$N))</f>
        <v/>
      </c>
    </row>
    <row r="34">
      <c r="G34" s="39">
        <f>IF('Vendas'!$B14="","",'Vendas'!$B14)</f>
        <v/>
      </c>
      <c r="H34" s="22">
        <f>IF(G34="","",SUMIF('Vendas'!$B:$B,G34,'Vendas'!$N:$N))</f>
        <v/>
      </c>
    </row>
    <row r="35">
      <c r="G35" s="40">
        <f>IF('Vendas'!$B15="","",'Vendas'!$B15)</f>
        <v/>
      </c>
      <c r="H35" s="25">
        <f>IF(G35="","",SUMIF('Vendas'!$B:$B,G35,'Vendas'!$N:$N))</f>
        <v/>
      </c>
    </row>
    <row r="36">
      <c r="G36" s="39">
        <f>IF('Vendas'!$B16="","",'Vendas'!$B16)</f>
        <v/>
      </c>
      <c r="H36" s="22">
        <f>IF(G36="","",SUMIF('Vendas'!$B:$B,G36,'Vendas'!$N:$N))</f>
        <v/>
      </c>
    </row>
    <row r="37">
      <c r="G37" s="40">
        <f>IF('Vendas'!$B17="","",'Vendas'!$B17)</f>
        <v/>
      </c>
      <c r="H37" s="25">
        <f>IF(G37="","",SUMIF('Vendas'!$B:$B,G37,'Vendas'!$N:$N))</f>
        <v/>
      </c>
    </row>
    <row r="38">
      <c r="G38" s="39">
        <f>IF('Vendas'!$B18="","",'Vendas'!$B18)</f>
        <v/>
      </c>
      <c r="H38" s="22">
        <f>IF(G38="","",SUMIF('Vendas'!$B:$B,G38,'Vendas'!$N:$N))</f>
        <v/>
      </c>
    </row>
    <row r="39">
      <c r="G39" s="40">
        <f>IF('Vendas'!$B19="","",'Vendas'!$B19)</f>
        <v/>
      </c>
      <c r="H39" s="25">
        <f>IF(G39="","",SUMIF('Vendas'!$B:$B,G39,'Vendas'!$N:$N))</f>
        <v/>
      </c>
    </row>
    <row r="40">
      <c r="G40" s="39">
        <f>IF('Vendas'!$B20="","",'Vendas'!$B20)</f>
        <v/>
      </c>
      <c r="H40" s="22">
        <f>IF(G40="","",SUMIF('Vendas'!$B:$B,G40,'Vendas'!$N:$N))</f>
        <v/>
      </c>
    </row>
    <row r="41">
      <c r="G41" s="40">
        <f>IF('Vendas'!$B21="","",'Vendas'!$B21)</f>
        <v/>
      </c>
      <c r="H41" s="25">
        <f>IF(G41="","",SUMIF('Vendas'!$B:$B,G41,'Vendas'!$N:$N))</f>
        <v/>
      </c>
    </row>
    <row r="42">
      <c r="G42" s="39">
        <f>IF('Vendas'!$B22="","",'Vendas'!$B22)</f>
        <v/>
      </c>
      <c r="H42" s="22">
        <f>IF(G42="","",SUMIF('Vendas'!$B:$B,G42,'Vendas'!$N:$N))</f>
        <v/>
      </c>
    </row>
    <row r="43">
      <c r="G43" s="40">
        <f>IF('Vendas'!$B23="","",'Vendas'!$B23)</f>
        <v/>
      </c>
      <c r="H43" s="25">
        <f>IF(G43="","",SUMIF('Vendas'!$B:$B,G43,'Vendas'!$N:$N))</f>
        <v/>
      </c>
    </row>
    <row r="44">
      <c r="G44" s="39">
        <f>IF('Vendas'!$B24="","",'Vendas'!$B24)</f>
        <v/>
      </c>
      <c r="H44" s="22">
        <f>IF(G44="","",SUMIF('Vendas'!$B:$B,G44,'Vendas'!$N:$N))</f>
        <v/>
      </c>
    </row>
    <row r="45">
      <c r="G45" s="40">
        <f>IF('Vendas'!$B25="","",'Vendas'!$B25)</f>
        <v/>
      </c>
      <c r="H45" s="25">
        <f>IF(G45="","",SUMIF('Vendas'!$B:$B,G45,'Vendas'!$N:$N))</f>
        <v/>
      </c>
    </row>
    <row r="46">
      <c r="G46" s="39">
        <f>IF('Vendas'!$B26="","",'Vendas'!$B26)</f>
        <v/>
      </c>
      <c r="H46" s="22">
        <f>IF(G46="","",SUMIF('Vendas'!$B:$B,G46,'Vendas'!$N:$N))</f>
        <v/>
      </c>
    </row>
    <row r="47">
      <c r="G47" s="40">
        <f>IF('Vendas'!$B27="","",'Vendas'!$B27)</f>
        <v/>
      </c>
      <c r="H47" s="25">
        <f>IF(G47="","",SUMIF('Vendas'!$B:$B,G47,'Vendas'!$N:$N))</f>
        <v/>
      </c>
    </row>
    <row r="48">
      <c r="G48" s="39">
        <f>IF('Vendas'!$B28="","",'Vendas'!$B28)</f>
        <v/>
      </c>
      <c r="H48" s="22">
        <f>IF(G48="","",SUMIF('Vendas'!$B:$B,G48,'Vendas'!$N:$N))</f>
        <v/>
      </c>
    </row>
    <row r="49">
      <c r="G49" s="40">
        <f>IF('Vendas'!$B29="","",'Vendas'!$B29)</f>
        <v/>
      </c>
      <c r="H49" s="25">
        <f>IF(G49="","",SUMIF('Vendas'!$B:$B,G49,'Vendas'!$N:$N))</f>
        <v/>
      </c>
    </row>
    <row r="50">
      <c r="G50" s="39">
        <f>IF('Vendas'!$B30="","",'Vendas'!$B30)</f>
        <v/>
      </c>
      <c r="H50" s="22">
        <f>IF(G50="","",SUMIF('Vendas'!$B:$B,G50,'Vendas'!$N:$N))</f>
        <v/>
      </c>
    </row>
    <row r="51">
      <c r="G51" s="40">
        <f>IF('Vendas'!$B31="","",'Vendas'!$B31)</f>
        <v/>
      </c>
      <c r="H51" s="25">
        <f>IF(G51="","",SUMIF('Vendas'!$B:$B,G51,'Vendas'!$N:$N))</f>
        <v/>
      </c>
    </row>
    <row r="52">
      <c r="G52" s="39">
        <f>IF('Vendas'!$B32="","",'Vendas'!$B32)</f>
        <v/>
      </c>
      <c r="H52" s="22">
        <f>IF(G52="","",SUMIF('Vendas'!$B:$B,G52,'Vendas'!$N:$N))</f>
        <v/>
      </c>
    </row>
    <row r="53">
      <c r="G53" s="40">
        <f>IF('Vendas'!$B33="","",'Vendas'!$B33)</f>
        <v/>
      </c>
      <c r="H53" s="25">
        <f>IF(G53="","",SUMIF('Vendas'!$B:$B,G53,'Vendas'!$N:$N))</f>
        <v/>
      </c>
    </row>
    <row r="54">
      <c r="G54" s="39">
        <f>IF('Vendas'!$B34="","",'Vendas'!$B34)</f>
        <v/>
      </c>
      <c r="H54" s="22">
        <f>IF(G54="","",SUMIF('Vendas'!$B:$B,G54,'Vendas'!$N:$N))</f>
        <v/>
      </c>
    </row>
    <row r="55">
      <c r="G55" s="40">
        <f>IF('Vendas'!$B35="","",'Vendas'!$B35)</f>
        <v/>
      </c>
      <c r="H55" s="25">
        <f>IF(G55="","",SUMIF('Vendas'!$B:$B,G55,'Vendas'!$N:$N))</f>
        <v/>
      </c>
    </row>
    <row r="56">
      <c r="G56" s="39">
        <f>IF('Vendas'!$B36="","",'Vendas'!$B36)</f>
        <v/>
      </c>
      <c r="H56" s="22">
        <f>IF(G56="","",SUMIF('Vendas'!$B:$B,G56,'Vendas'!$N:$N))</f>
        <v/>
      </c>
    </row>
    <row r="57">
      <c r="G57" s="40">
        <f>IF('Vendas'!$B37="","",'Vendas'!$B37)</f>
        <v/>
      </c>
      <c r="H57" s="25">
        <f>IF(G57="","",SUMIF('Vendas'!$B:$B,G57,'Vendas'!$N:$N))</f>
        <v/>
      </c>
    </row>
    <row r="58">
      <c r="G58" s="39">
        <f>IF('Vendas'!$B38="","",'Vendas'!$B38)</f>
        <v/>
      </c>
      <c r="H58" s="22">
        <f>IF(G58="","",SUMIF('Vendas'!$B:$B,G58,'Vendas'!$N:$N))</f>
        <v/>
      </c>
    </row>
    <row r="59">
      <c r="G59" s="40">
        <f>IF('Vendas'!$B39="","",'Vendas'!$B39)</f>
        <v/>
      </c>
      <c r="H59" s="25">
        <f>IF(G59="","",SUMIF('Vendas'!$B:$B,G59,'Vendas'!$N:$N))</f>
        <v/>
      </c>
    </row>
    <row r="60">
      <c r="G60" s="39">
        <f>IF('Vendas'!$B40="","",'Vendas'!$B40)</f>
        <v/>
      </c>
      <c r="H60" s="22">
        <f>IF(G60="","",SUMIF('Vendas'!$B:$B,G60,'Vendas'!$N:$N))</f>
        <v/>
      </c>
    </row>
    <row r="61">
      <c r="G61" s="40">
        <f>IF('Vendas'!$B41="","",'Vendas'!$B41)</f>
        <v/>
      </c>
      <c r="H61" s="25">
        <f>IF(G61="","",SUMIF('Vendas'!$B:$B,G61,'Vendas'!$N:$N))</f>
        <v/>
      </c>
    </row>
    <row r="62">
      <c r="G62" s="39">
        <f>IF('Vendas'!$B42="","",'Vendas'!$B42)</f>
        <v/>
      </c>
      <c r="H62" s="22">
        <f>IF(G62="","",SUMIF('Vendas'!$B:$B,G62,'Vendas'!$N:$N))</f>
        <v/>
      </c>
    </row>
    <row r="63">
      <c r="G63" s="40">
        <f>IF('Vendas'!$B43="","",'Vendas'!$B43)</f>
        <v/>
      </c>
      <c r="H63" s="25">
        <f>IF(G63="","",SUMIF('Vendas'!$B:$B,G63,'Vendas'!$N:$N))</f>
        <v/>
      </c>
    </row>
    <row r="64">
      <c r="G64" s="39">
        <f>IF('Vendas'!$B44="","",'Vendas'!$B44)</f>
        <v/>
      </c>
      <c r="H64" s="22">
        <f>IF(G64="","",SUMIF('Vendas'!$B:$B,G64,'Vendas'!$N:$N))</f>
        <v/>
      </c>
    </row>
    <row r="65">
      <c r="G65" s="40">
        <f>IF('Vendas'!$B45="","",'Vendas'!$B45)</f>
        <v/>
      </c>
      <c r="H65" s="25">
        <f>IF(G65="","",SUMIF('Vendas'!$B:$B,G65,'Vendas'!$N:$N))</f>
        <v/>
      </c>
    </row>
    <row r="66">
      <c r="G66" s="39">
        <f>IF('Vendas'!$B46="","",'Vendas'!$B46)</f>
        <v/>
      </c>
      <c r="H66" s="22">
        <f>IF(G66="","",SUMIF('Vendas'!$B:$B,G66,'Vendas'!$N:$N))</f>
        <v/>
      </c>
    </row>
    <row r="67">
      <c r="G67" s="40">
        <f>IF('Vendas'!$B47="","",'Vendas'!$B47)</f>
        <v/>
      </c>
      <c r="H67" s="25">
        <f>IF(G67="","",SUMIF('Vendas'!$B:$B,G67,'Vendas'!$N:$N))</f>
        <v/>
      </c>
    </row>
    <row r="68">
      <c r="G68" s="39">
        <f>IF('Vendas'!$B48="","",'Vendas'!$B48)</f>
        <v/>
      </c>
      <c r="H68" s="22">
        <f>IF(G68="","",SUMIF('Vendas'!$B:$B,G68,'Vendas'!$N:$N))</f>
        <v/>
      </c>
    </row>
    <row r="69">
      <c r="G69" s="40">
        <f>IF('Vendas'!$B49="","",'Vendas'!$B49)</f>
        <v/>
      </c>
      <c r="H69" s="25">
        <f>IF(G69="","",SUMIF('Vendas'!$B:$B,G69,'Vendas'!$N:$N))</f>
        <v/>
      </c>
    </row>
    <row r="70">
      <c r="G70" s="39">
        <f>IF('Vendas'!$B50="","",'Vendas'!$B50)</f>
        <v/>
      </c>
      <c r="H70" s="22">
        <f>IF(G70="","",SUMIF('Vendas'!$B:$B,G70,'Vendas'!$N:$N))</f>
        <v/>
      </c>
    </row>
    <row r="71">
      <c r="G71" s="40">
        <f>IF('Vendas'!$B51="","",'Vendas'!$B51)</f>
        <v/>
      </c>
      <c r="H71" s="25">
        <f>IF(G71="","",SUMIF('Vendas'!$B:$B,G71,'Vendas'!$N:$N))</f>
        <v/>
      </c>
    </row>
    <row r="72">
      <c r="G72" s="39">
        <f>IF('Vendas'!$B52="","",'Vendas'!$B52)</f>
        <v/>
      </c>
      <c r="H72" s="22">
        <f>IF(G72="","",SUMIF('Vendas'!$B:$B,G72,'Vendas'!$N:$N))</f>
        <v/>
      </c>
    </row>
    <row r="73">
      <c r="G73" s="40">
        <f>IF('Vendas'!$B53="","",'Vendas'!$B53)</f>
        <v/>
      </c>
      <c r="H73" s="25">
        <f>IF(G73="","",SUMIF('Vendas'!$B:$B,G73,'Vendas'!$N:$N))</f>
        <v/>
      </c>
    </row>
    <row r="74">
      <c r="G74" s="39">
        <f>IF('Vendas'!$B54="","",'Vendas'!$B54)</f>
        <v/>
      </c>
      <c r="H74" s="22">
        <f>IF(G74="","",SUMIF('Vendas'!$B:$B,G74,'Vendas'!$N:$N))</f>
        <v/>
      </c>
    </row>
    <row r="75">
      <c r="G75" s="40">
        <f>IF('Vendas'!$B55="","",'Vendas'!$B55)</f>
        <v/>
      </c>
      <c r="H75" s="25">
        <f>IF(G75="","",SUMIF('Vendas'!$B:$B,G75,'Vendas'!$N:$N))</f>
        <v/>
      </c>
    </row>
    <row r="76">
      <c r="G76" s="39">
        <f>IF('Vendas'!$B56="","",'Vendas'!$B56)</f>
        <v/>
      </c>
      <c r="H76" s="22">
        <f>IF(G76="","",SUMIF('Vendas'!$B:$B,G76,'Vendas'!$N:$N))</f>
        <v/>
      </c>
    </row>
    <row r="77">
      <c r="G77" s="40">
        <f>IF('Vendas'!$B57="","",'Vendas'!$B57)</f>
        <v/>
      </c>
      <c r="H77" s="25">
        <f>IF(G77="","",SUMIF('Vendas'!$B:$B,G77,'Vendas'!$N:$N))</f>
        <v/>
      </c>
    </row>
    <row r="78">
      <c r="G78" s="39">
        <f>IF('Vendas'!$B58="","",'Vendas'!$B58)</f>
        <v/>
      </c>
      <c r="H78" s="22">
        <f>IF(G78="","",SUMIF('Vendas'!$B:$B,G78,'Vendas'!$N:$N))</f>
        <v/>
      </c>
    </row>
    <row r="79">
      <c r="G79" s="40">
        <f>IF('Vendas'!$B59="","",'Vendas'!$B59)</f>
        <v/>
      </c>
      <c r="H79" s="25">
        <f>IF(G79="","",SUMIF('Vendas'!$B:$B,G79,'Vendas'!$N:$N))</f>
        <v/>
      </c>
    </row>
    <row r="80">
      <c r="G80" s="39">
        <f>IF('Vendas'!$B60="","",'Vendas'!$B60)</f>
        <v/>
      </c>
      <c r="H80" s="22">
        <f>IF(G80="","",SUMIF('Vendas'!$B:$B,G80,'Vendas'!$N:$N))</f>
        <v/>
      </c>
    </row>
    <row r="81">
      <c r="G81" s="40">
        <f>IF('Vendas'!$B61="","",'Vendas'!$B61)</f>
        <v/>
      </c>
      <c r="H81" s="25">
        <f>IF(G81="","",SUMIF('Vendas'!$B:$B,G81,'Vendas'!$N:$N))</f>
        <v/>
      </c>
    </row>
    <row r="82">
      <c r="G82" s="39">
        <f>IF('Vendas'!$B62="","",'Vendas'!$B62)</f>
        <v/>
      </c>
      <c r="H82" s="22">
        <f>IF(G82="","",SUMIF('Vendas'!$B:$B,G82,'Vendas'!$N:$N))</f>
        <v/>
      </c>
    </row>
    <row r="83">
      <c r="G83" s="40">
        <f>IF('Vendas'!$B63="","",'Vendas'!$B63)</f>
        <v/>
      </c>
      <c r="H83" s="25">
        <f>IF(G83="","",SUMIF('Vendas'!$B:$B,G83,'Vendas'!$N:$N))</f>
        <v/>
      </c>
    </row>
    <row r="84">
      <c r="G84" s="39">
        <f>IF('Vendas'!$B64="","",'Vendas'!$B64)</f>
        <v/>
      </c>
      <c r="H84" s="22">
        <f>IF(G84="","",SUMIF('Vendas'!$B:$B,G84,'Vendas'!$N:$N))</f>
        <v/>
      </c>
    </row>
    <row r="85">
      <c r="G85" s="40">
        <f>IF('Vendas'!$B65="","",'Vendas'!$B65)</f>
        <v/>
      </c>
      <c r="H85" s="25">
        <f>IF(G85="","",SUMIF('Vendas'!$B:$B,G85,'Vendas'!$N:$N))</f>
        <v/>
      </c>
    </row>
    <row r="86">
      <c r="G86" s="39">
        <f>IF('Vendas'!$B66="","",'Vendas'!$B66)</f>
        <v/>
      </c>
      <c r="H86" s="22">
        <f>IF(G86="","",SUMIF('Vendas'!$B:$B,G86,'Vendas'!$N:$N))</f>
        <v/>
      </c>
    </row>
    <row r="87">
      <c r="G87" s="40">
        <f>IF('Vendas'!$B67="","",'Vendas'!$B67)</f>
        <v/>
      </c>
      <c r="H87" s="25">
        <f>IF(G87="","",SUMIF('Vendas'!$B:$B,G87,'Vendas'!$N:$N))</f>
        <v/>
      </c>
    </row>
    <row r="88">
      <c r="G88" s="39">
        <f>IF('Vendas'!$B68="","",'Vendas'!$B68)</f>
        <v/>
      </c>
      <c r="H88" s="22">
        <f>IF(G88="","",SUMIF('Vendas'!$B:$B,G88,'Vendas'!$N:$N))</f>
        <v/>
      </c>
    </row>
    <row r="89">
      <c r="G89" s="40">
        <f>IF('Vendas'!$B69="","",'Vendas'!$B69)</f>
        <v/>
      </c>
      <c r="H89" s="25">
        <f>IF(G89="","",SUMIF('Vendas'!$B:$B,G89,'Vendas'!$N:$N))</f>
        <v/>
      </c>
    </row>
    <row r="90">
      <c r="G90" s="39">
        <f>IF('Vendas'!$B70="","",'Vendas'!$B70)</f>
        <v/>
      </c>
      <c r="H90" s="22">
        <f>IF(G90="","",SUMIF('Vendas'!$B:$B,G90,'Vendas'!$N:$N))</f>
        <v/>
      </c>
    </row>
    <row r="91">
      <c r="G91" s="40">
        <f>IF('Vendas'!$B71="","",'Vendas'!$B71)</f>
        <v/>
      </c>
      <c r="H91" s="25">
        <f>IF(G91="","",SUMIF('Vendas'!$B:$B,G91,'Vendas'!$N:$N))</f>
        <v/>
      </c>
    </row>
    <row r="92">
      <c r="G92" s="39">
        <f>IF('Vendas'!$B72="","",'Vendas'!$B72)</f>
        <v/>
      </c>
      <c r="H92" s="22">
        <f>IF(G92="","",SUMIF('Vendas'!$B:$B,G92,'Vendas'!$N:$N))</f>
        <v/>
      </c>
    </row>
    <row r="93">
      <c r="G93" s="40">
        <f>IF('Vendas'!$B73="","",'Vendas'!$B73)</f>
        <v/>
      </c>
      <c r="H93" s="25">
        <f>IF(G93="","",SUMIF('Vendas'!$B:$B,G93,'Vendas'!$N:$N))</f>
        <v/>
      </c>
    </row>
    <row r="94">
      <c r="G94" s="39">
        <f>IF('Vendas'!$B74="","",'Vendas'!$B74)</f>
        <v/>
      </c>
      <c r="H94" s="22">
        <f>IF(G94="","",SUMIF('Vendas'!$B:$B,G94,'Vendas'!$N:$N))</f>
        <v/>
      </c>
    </row>
    <row r="95">
      <c r="G95" s="40">
        <f>IF('Vendas'!$B75="","",'Vendas'!$B75)</f>
        <v/>
      </c>
      <c r="H95" s="25">
        <f>IF(G95="","",SUMIF('Vendas'!$B:$B,G95,'Vendas'!$N:$N))</f>
        <v/>
      </c>
    </row>
    <row r="96">
      <c r="G96" s="39">
        <f>IF('Vendas'!$B76="","",'Vendas'!$B76)</f>
        <v/>
      </c>
      <c r="H96" s="22">
        <f>IF(G96="","",SUMIF('Vendas'!$B:$B,G96,'Vendas'!$N:$N))</f>
        <v/>
      </c>
    </row>
    <row r="97">
      <c r="G97" s="40">
        <f>IF('Vendas'!$B77="","",'Vendas'!$B77)</f>
        <v/>
      </c>
      <c r="H97" s="25">
        <f>IF(G97="","",SUMIF('Vendas'!$B:$B,G97,'Vendas'!$N:$N))</f>
        <v/>
      </c>
    </row>
    <row r="98">
      <c r="G98" s="39">
        <f>IF('Vendas'!$B78="","",'Vendas'!$B78)</f>
        <v/>
      </c>
      <c r="H98" s="22">
        <f>IF(G98="","",SUMIF('Vendas'!$B:$B,G98,'Vendas'!$N:$N))</f>
        <v/>
      </c>
    </row>
    <row r="99">
      <c r="G99" s="40">
        <f>IF('Vendas'!$B79="","",'Vendas'!$B79)</f>
        <v/>
      </c>
      <c r="H99" s="25">
        <f>IF(G99="","",SUMIF('Vendas'!$B:$B,G99,'Vendas'!$N:$N))</f>
        <v/>
      </c>
    </row>
    <row r="100">
      <c r="G100" s="39">
        <f>IF('Vendas'!$B80="","",'Vendas'!$B80)</f>
        <v/>
      </c>
      <c r="H100" s="22">
        <f>IF(G100="","",SUMIF('Vendas'!$B:$B,G100,'Vendas'!$N:$N))</f>
        <v/>
      </c>
    </row>
    <row r="101">
      <c r="G101" s="40">
        <f>IF('Vendas'!$B81="","",'Vendas'!$B81)</f>
        <v/>
      </c>
      <c r="H101" s="25">
        <f>IF(G101="","",SUMIF('Vendas'!$B:$B,G101,'Vendas'!$N:$N))</f>
        <v/>
      </c>
    </row>
    <row r="102">
      <c r="G102" s="39">
        <f>IF('Vendas'!$B82="","",'Vendas'!$B82)</f>
        <v/>
      </c>
      <c r="H102" s="22">
        <f>IF(G102="","",SUMIF('Vendas'!$B:$B,G102,'Vendas'!$N:$N))</f>
        <v/>
      </c>
    </row>
    <row r="103">
      <c r="G103" s="40">
        <f>IF('Vendas'!$B83="","",'Vendas'!$B83)</f>
        <v/>
      </c>
      <c r="H103" s="25">
        <f>IF(G103="","",SUMIF('Vendas'!$B:$B,G103,'Vendas'!$N:$N))</f>
        <v/>
      </c>
    </row>
    <row r="104">
      <c r="G104" s="39">
        <f>IF('Vendas'!$B84="","",'Vendas'!$B84)</f>
        <v/>
      </c>
      <c r="H104" s="22">
        <f>IF(G104="","",SUMIF('Vendas'!$B:$B,G104,'Vendas'!$N:$N))</f>
        <v/>
      </c>
    </row>
    <row r="105">
      <c r="G105" s="40">
        <f>IF('Vendas'!$B85="","",'Vendas'!$B85)</f>
        <v/>
      </c>
      <c r="H105" s="25">
        <f>IF(G105="","",SUMIF('Vendas'!$B:$B,G105,'Vendas'!$N:$N))</f>
        <v/>
      </c>
    </row>
    <row r="106">
      <c r="G106" s="39">
        <f>IF('Vendas'!$B86="","",'Vendas'!$B86)</f>
        <v/>
      </c>
      <c r="H106" s="22">
        <f>IF(G106="","",SUMIF('Vendas'!$B:$B,G106,'Vendas'!$N:$N))</f>
        <v/>
      </c>
    </row>
    <row r="107">
      <c r="G107" s="40">
        <f>IF('Vendas'!$B87="","",'Vendas'!$B87)</f>
        <v/>
      </c>
      <c r="H107" s="25">
        <f>IF(G107="","",SUMIF('Vendas'!$B:$B,G107,'Vendas'!$N:$N))</f>
        <v/>
      </c>
    </row>
    <row r="108">
      <c r="G108" s="39">
        <f>IF('Vendas'!$B88="","",'Vendas'!$B88)</f>
        <v/>
      </c>
      <c r="H108" s="22">
        <f>IF(G108="","",SUMIF('Vendas'!$B:$B,G108,'Vendas'!$N:$N))</f>
        <v/>
      </c>
    </row>
    <row r="109">
      <c r="G109" s="40">
        <f>IF('Vendas'!$B89="","",'Vendas'!$B89)</f>
        <v/>
      </c>
      <c r="H109" s="25">
        <f>IF(G109="","",SUMIF('Vendas'!$B:$B,G109,'Vendas'!$N:$N))</f>
        <v/>
      </c>
    </row>
    <row r="110">
      <c r="G110" s="39">
        <f>IF('Vendas'!$B90="","",'Vendas'!$B90)</f>
        <v/>
      </c>
      <c r="H110" s="22">
        <f>IF(G110="","",SUMIF('Vendas'!$B:$B,G110,'Vendas'!$N:$N))</f>
        <v/>
      </c>
    </row>
    <row r="111">
      <c r="G111" s="40">
        <f>IF('Vendas'!$B91="","",'Vendas'!$B91)</f>
        <v/>
      </c>
      <c r="H111" s="25">
        <f>IF(G111="","",SUMIF('Vendas'!$B:$B,G111,'Vendas'!$N:$N))</f>
        <v/>
      </c>
    </row>
    <row r="112">
      <c r="G112" s="39">
        <f>IF('Vendas'!$B92="","",'Vendas'!$B92)</f>
        <v/>
      </c>
      <c r="H112" s="22">
        <f>IF(G112="","",SUMIF('Vendas'!$B:$B,G112,'Vendas'!$N:$N))</f>
        <v/>
      </c>
    </row>
    <row r="113">
      <c r="G113" s="40">
        <f>IF('Vendas'!$B93="","",'Vendas'!$B93)</f>
        <v/>
      </c>
      <c r="H113" s="25">
        <f>IF(G113="","",SUMIF('Vendas'!$B:$B,G113,'Vendas'!$N:$N))</f>
        <v/>
      </c>
    </row>
    <row r="114">
      <c r="G114" s="39">
        <f>IF('Vendas'!$B94="","",'Vendas'!$B94)</f>
        <v/>
      </c>
      <c r="H114" s="22">
        <f>IF(G114="","",SUMIF('Vendas'!$B:$B,G114,'Vendas'!$N:$N))</f>
        <v/>
      </c>
    </row>
    <row r="115">
      <c r="G115" s="40">
        <f>IF('Vendas'!$B95="","",'Vendas'!$B95)</f>
        <v/>
      </c>
      <c r="H115" s="25">
        <f>IF(G115="","",SUMIF('Vendas'!$B:$B,G115,'Vendas'!$N:$N))</f>
        <v/>
      </c>
    </row>
    <row r="116">
      <c r="G116" s="39">
        <f>IF('Vendas'!$B96="","",'Vendas'!$B96)</f>
        <v/>
      </c>
      <c r="H116" s="22">
        <f>IF(G116="","",SUMIF('Vendas'!$B:$B,G116,'Vendas'!$N:$N))</f>
        <v/>
      </c>
    </row>
    <row r="117">
      <c r="G117" s="40">
        <f>IF('Vendas'!$B97="","",'Vendas'!$B97)</f>
        <v/>
      </c>
      <c r="H117" s="25">
        <f>IF(G117="","",SUMIF('Vendas'!$B:$B,G117,'Vendas'!$N:$N))</f>
        <v/>
      </c>
    </row>
    <row r="118">
      <c r="G118" s="39">
        <f>IF('Vendas'!$B98="","",'Vendas'!$B98)</f>
        <v/>
      </c>
      <c r="H118" s="22">
        <f>IF(G118="","",SUMIF('Vendas'!$B:$B,G118,'Vendas'!$N:$N))</f>
        <v/>
      </c>
    </row>
    <row r="119">
      <c r="G119" s="40">
        <f>IF('Vendas'!$B99="","",'Vendas'!$B99)</f>
        <v/>
      </c>
      <c r="H119" s="25">
        <f>IF(G119="","",SUMIF('Vendas'!$B:$B,G119,'Vendas'!$N:$N))</f>
        <v/>
      </c>
    </row>
    <row r="120">
      <c r="G120" s="39">
        <f>IF('Vendas'!$B100="","",'Vendas'!$B100)</f>
        <v/>
      </c>
      <c r="H120" s="22">
        <f>IF(G120="","",SUMIF('Vendas'!$B:$B,G120,'Vendas'!$N:$N))</f>
        <v/>
      </c>
    </row>
    <row r="121">
      <c r="G121" s="40">
        <f>IF('Vendas'!$B101="","",'Vendas'!$B101)</f>
        <v/>
      </c>
      <c r="H121" s="25">
        <f>IF(G121="","",SUMIF('Vendas'!$B:$B,G121,'Vendas'!$N:$N))</f>
        <v/>
      </c>
    </row>
  </sheetData>
  <mergeCells count="1">
    <mergeCell ref="A1:N1"/>
  </mergeCells>
  <conditionalFormatting sqref="B4:B6">
    <cfRule type="cellIs" priority="1" operator="greaterThan" dxfId="1">
      <formula>0</formula>
    </cfRule>
  </conditionalFormatting>
  <conditionalFormatting sqref="E4:E6">
    <cfRule type="cellIs" priority="2" operator="greaterThan" dxfId="1">
      <formula>0</formula>
    </cfRule>
  </conditionalFormatting>
  <conditionalFormatting sqref="H4">
    <cfRule type="cellIs" priority="3" operator="greaterThan" dxfId="1">
      <formula>0</formula>
    </cfRule>
  </conditionalFormatting>
  <conditionalFormatting sqref="H6">
    <cfRule type="cellIs" priority="4" operator="greater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95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30" customHeight="1">
      <c r="A1" s="14" t="inlineStr">
        <is>
          <t>Instruções — Controle da Loja de Roupas</t>
        </is>
      </c>
    </row>
    <row r="2"/>
    <row r="3">
      <c r="A3" s="1" t="inlineStr">
        <is>
          <t>Orientação</t>
        </is>
      </c>
      <c r="B3" s="1" t="inlineStr">
        <is>
          <t>Como utilizar</t>
        </is>
      </c>
    </row>
    <row r="4" ht="44" customHeight="1">
      <c r="A4" s="29" t="inlineStr">
        <is>
          <t>Cadastrar produtos</t>
        </is>
      </c>
      <c r="B4" s="30" t="inlineStr">
        <is>
          <t>Na aba Produtos, preencha os campos amarelos: código, descrição, categoria, tamanho, cor, marca, fornecedor, custos, preço de venda e níveis de estoque. Os campos de cálculo são atualizados automaticamente.</t>
        </is>
      </c>
    </row>
    <row r="5" ht="44" customHeight="1">
      <c r="A5" s="31" t="inlineStr">
        <is>
          <t>Lançar vendas</t>
        </is>
      </c>
      <c r="B5" s="32" t="inlineStr">
        <is>
          <t>Na aba Vendas, informe os campos amarelos. Escolha o código do produto na lista suspensa. Produto, categoria, preço, receitas, custo, lucro e margem são preenchidos por fórmulas.</t>
        </is>
      </c>
    </row>
    <row r="6" ht="44" customHeight="1">
      <c r="A6" s="29" t="inlineStr">
        <is>
          <t>Controlar estoque</t>
        </is>
      </c>
      <c r="B6" s="30" t="inlineStr">
        <is>
          <t>O status Normal indica que o estoque atual está acima do estoque mínimo. O status Repor aparece quando o estoque atual é igual ou inferior ao estoque mínimo e sinaliza a necessidade de nova compra.</t>
        </is>
      </c>
    </row>
    <row r="7" ht="44" customHeight="1">
      <c r="A7" s="31" t="inlineStr">
        <is>
          <t>Consultar resultados</t>
        </is>
      </c>
      <c r="B7" s="32" t="inlineStr">
        <is>
          <t>A aba Dashboard reúne receita líquida, lucro bruto, peças vendidas, ticket médio, margem média e quantidade de produtos para repor.</t>
        </is>
      </c>
    </row>
    <row r="8" ht="44" customHeight="1">
      <c r="A8" s="29" t="inlineStr">
        <is>
          <t>Atualizar o painel</t>
        </is>
      </c>
      <c r="B8" s="30" t="inlineStr">
        <is>
          <t>Os gráficos e indicadores usam as linhas preparadas nas abas Produtos e Vendas. Após novos lançamentos, abra o arquivo no Excel para recalcular as fórmulas e atualizar a visualização.</t>
        </is>
      </c>
    </row>
    <row r="9" ht="44" customHeight="1">
      <c r="A9" s="31" t="inlineStr">
        <is>
          <t>Entender as cores</t>
        </is>
      </c>
      <c r="B9" s="32" t="inlineStr">
        <is>
          <t>Amarelo indica campos para preenchimento manual. Verde destaca resultados positivos e situações normais. Vermelho sinaliza alertas, especialmente produtos que precisam de reposição.</t>
        </is>
      </c>
    </row>
    <row r="10" ht="44" customHeight="1">
      <c r="A10" s="29" t="inlineStr">
        <is>
          <t>Capacidade preparada</t>
        </is>
      </c>
      <c r="B10" s="30" t="inlineStr">
        <is>
          <t>As abas Produtos e Vendas estão prontas para receber até 100 linhas operacionais, mantendo fórmulas, validações, formatações e filtros em toda a área preparada.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2026-09-08T18:55:34Z</dcterms:created>
  <dcterms:modified xmlns:dcterms="http://purl.org/dc/terms/" xmlns:xsi="http://www.w3.org/2001/XMLSchema-instance" xsi:type="dcterms:W3CDTF">2026-09-08T18:55:34Z</dcterms:modified>
</cp:coreProperties>
</file>