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_KPI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'Dados_KPI'!$A$1:$P$101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.0%"/>
    <numFmt numFmtId="167" formatCode="0.0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8"/>
    </font>
    <font>
      <name val="Aptos"/>
      <b val="1"/>
      <color rgb="001F2937"/>
      <sz val="10"/>
    </font>
    <font>
      <name val="Aptos Display"/>
      <b val="1"/>
      <color rgb="001D4ED8"/>
      <sz val="16"/>
    </font>
    <font>
      <name val="Aptos"/>
      <color rgb="00374151"/>
      <sz val="10"/>
    </font>
  </fonts>
  <fills count="10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0B981"/>
      </patternFill>
    </fill>
    <fill>
      <patternFill patternType="solid">
        <fgColor rgb="00EFF6FF"/>
      </patternFill>
    </fill>
    <fill>
      <patternFill patternType="solid">
        <fgColor rgb="00DBEAFE"/>
      </patternFill>
    </fill>
    <fill>
      <patternFill patternType="solid">
        <fgColor rgb="00E0F2F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3" fontId="2" fillId="3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7" fontId="2" fillId="3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4" fontId="2" fillId="3" borderId="1" applyAlignment="1" pivotButton="0" quotePrefix="0" xfId="0">
      <alignment horizontal="left" vertical="center"/>
    </xf>
    <xf numFmtId="4" fontId="2" fillId="4" borderId="1" applyAlignment="1" pivotButton="0" quotePrefix="0" xfId="0">
      <alignment horizontal="left" vertical="center"/>
    </xf>
    <xf numFmtId="4" fontId="2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0" fillId="0" borderId="0" pivotButton="0" quotePrefix="0" xfId="0"/>
    <xf numFmtId="0" fontId="4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66" fontId="5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67" fontId="2" fillId="3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0" fillId="0" borderId="0" pivotButton="0" quotePrefix="0" xfId="0"/>
    <xf numFmtId="164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Meta versus realizado por KPI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'Dados_KPI'!J1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'Dados_KPI'!$H$2:$H$101</f>
            </numRef>
          </cat>
          <val>
            <numRef>
              <f>'Dados_KPI'!$J$2:$J$101</f>
            </numRef>
          </val>
        </ser>
        <ser>
          <idx val="1"/>
          <order val="1"/>
          <tx>
            <strRef>
              <f>'Dados_KPI'!K1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'Dados_KPI'!$H$2:$H$101</f>
            </numRef>
          </cat>
          <val>
            <numRef>
              <f>'Dados_KPI'!$K$2:$K$101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KPI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KPIs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'Dashboard'!G16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'Dashboard'!$F$17:$F$19</f>
            </numRef>
          </cat>
          <val>
            <numRef>
              <f>'Dashboard'!$G$17:$G$19</f>
            </numRef>
          </val>
        </ser>
        <dLbls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Atingimento médio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'Dashboard'!C16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'Dashboard'!$A$17:$A$21</f>
            </numRef>
          </cat>
          <val>
            <numRef>
              <f>'Dashboard'!$C$17:$C$21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Atingimento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 do atingimento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'Dashboard'!L16</f>
            </strRef>
          </tx>
          <spPr>
            <a:ln xmlns:a="http://schemas.openxmlformats.org/drawingml/2006/main" w="24000">
              <a:solidFill>
                <a:srgbClr val="1D4ED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'Dashboard'!$J$17:$J$25</f>
            </numRef>
          </cat>
          <val>
            <numRef>
              <f>'Dashboard'!$L$17:$L$25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numFmt formatCode="mm/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Atingimento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27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45</row>
      <rowOff>0</rowOff>
    </from>
    <ext cx="54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45</row>
      <rowOff>0</rowOff>
    </from>
    <ext cx="5040000" cy="32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P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20" customWidth="1" min="4" max="4"/>
    <col width="16" customWidth="1" min="5" max="5"/>
    <col width="18" customWidth="1" min="6" max="6"/>
    <col width="19" customWidth="1" min="7" max="7"/>
    <col width="30" customWidth="1" min="8" max="8"/>
    <col width="19" customWidth="1" min="9" max="9"/>
    <col width="16" customWidth="1" min="10" max="10"/>
    <col width="21" customWidth="1" min="11" max="11"/>
    <col width="13" customWidth="1" min="12" max="12"/>
    <col width="15" customWidth="1" min="13" max="13"/>
    <col width="18" customWidth="1" min="14" max="14"/>
    <col width="18" customWidth="1" min="15" max="15"/>
    <col width="38" customWidth="1" min="16" max="16"/>
  </cols>
  <sheetData>
    <row r="1" ht="28" customHeight="1">
      <c r="A1" s="1" t="inlineStr">
        <is>
          <t>ID</t>
        </is>
      </c>
      <c r="B1" s="1" t="inlineStr">
        <is>
          <t>Mês de Referência</t>
        </is>
      </c>
      <c r="C1" s="1" t="inlineStr">
        <is>
          <t>Data de Atualização</t>
        </is>
      </c>
      <c r="D1" s="1" t="inlineStr">
        <is>
          <t>Responsável</t>
        </is>
      </c>
      <c r="E1" s="1" t="inlineStr">
        <is>
          <t>Equipe</t>
        </is>
      </c>
      <c r="F1" s="1" t="inlineStr">
        <is>
          <t>Cidade</t>
        </is>
      </c>
      <c r="G1" s="1" t="inlineStr">
        <is>
          <t>Categoria do KPI</t>
        </is>
      </c>
      <c r="H1" s="1" t="inlineStr">
        <is>
          <t>KPI</t>
        </is>
      </c>
      <c r="I1" s="1" t="inlineStr">
        <is>
          <t>Direção do KPI</t>
        </is>
      </c>
      <c r="J1" s="1" t="inlineStr">
        <is>
          <t>Meta</t>
        </is>
      </c>
      <c r="K1" s="1" t="inlineStr">
        <is>
          <t>Resultado Realizado</t>
        </is>
      </c>
      <c r="L1" s="1" t="inlineStr">
        <is>
          <t>Unidade</t>
        </is>
      </c>
      <c r="M1" s="1" t="inlineStr">
        <is>
          <t>% Atingimento</t>
        </is>
      </c>
      <c r="N1" s="1" t="inlineStr">
        <is>
          <t>Status</t>
        </is>
      </c>
      <c r="O1" s="1" t="inlineStr">
        <is>
          <t>Variação vs. Meta</t>
        </is>
      </c>
      <c r="P1" s="1" t="inlineStr">
        <is>
          <t>Observações</t>
        </is>
      </c>
    </row>
    <row r="2">
      <c r="A2" s="2" t="inlineStr">
        <is>
          <t>KPI-001</t>
        </is>
      </c>
      <c r="B2" s="41" t="n">
        <v>46023</v>
      </c>
      <c r="C2" s="41" t="n">
        <v>46053</v>
      </c>
      <c r="D2" s="4" t="inlineStr">
        <is>
          <t>João Silva</t>
        </is>
      </c>
      <c r="E2" s="2" t="inlineStr">
        <is>
          <t>Comercial</t>
        </is>
      </c>
      <c r="F2" s="4" t="inlineStr">
        <is>
          <t>São Paulo</t>
        </is>
      </c>
      <c r="G2" s="2" t="inlineStr">
        <is>
          <t>Vendas</t>
        </is>
      </c>
      <c r="H2" s="4" t="inlineStr">
        <is>
          <t>Receita de vendas</t>
        </is>
      </c>
      <c r="I2" s="2" t="inlineStr">
        <is>
          <t>Maior é melhor</t>
        </is>
      </c>
      <c r="J2" s="42" t="n">
        <v>180000</v>
      </c>
      <c r="K2" s="42" t="n">
        <v>192500</v>
      </c>
      <c r="L2" s="2" t="inlineStr">
        <is>
          <t>R$</t>
        </is>
      </c>
      <c r="M2" s="6">
        <f>IF(OR(J2="",K2=""),"",IFERROR(IF(I2="Menor é melhor",J2/K2,K2/J2),""))</f>
        <v/>
      </c>
      <c r="N2" s="7">
        <f>IF(M2="","",IF(M2&gt;=1,"Atingido",IF(M2&gt;=0.8,"Em atenção","Abaixo da meta")))</f>
        <v/>
      </c>
      <c r="O2" s="43">
        <f>IF(OR(J2="",K2=""),"",IF(I2="Menor é melhor",J2-K2,K2-J2))</f>
        <v/>
      </c>
      <c r="P2" s="9" t="inlineStr">
        <is>
          <t>Meta superada no mês.</t>
        </is>
      </c>
    </row>
    <row r="3">
      <c r="A3" s="2" t="inlineStr">
        <is>
          <t>KPI-002</t>
        </is>
      </c>
      <c r="B3" s="41" t="n">
        <v>46054</v>
      </c>
      <c r="C3" s="41" t="n">
        <v>46081</v>
      </c>
      <c r="D3" s="4" t="inlineStr">
        <is>
          <t>Maria Oliveira</t>
        </is>
      </c>
      <c r="E3" s="2" t="inlineStr">
        <is>
          <t>Comercial</t>
        </is>
      </c>
      <c r="F3" s="4" t="inlineStr">
        <is>
          <t>Campinas</t>
        </is>
      </c>
      <c r="G3" s="2" t="inlineStr">
        <is>
          <t>Vendas</t>
        </is>
      </c>
      <c r="H3" s="4" t="inlineStr">
        <is>
          <t>Novos clientes</t>
        </is>
      </c>
      <c r="I3" s="2" t="inlineStr">
        <is>
          <t>Maior é melhor</t>
        </is>
      </c>
      <c r="J3" s="10" t="n">
        <v>40</v>
      </c>
      <c r="K3" s="10" t="n">
        <v>36</v>
      </c>
      <c r="L3" s="2" t="inlineStr">
        <is>
          <t>Quantidade</t>
        </is>
      </c>
      <c r="M3" s="11">
        <f>IF(OR(J3="",K3=""),"",IFERROR(IF(I3="Menor é melhor",J3/K3,K3/J3),""))</f>
        <v/>
      </c>
      <c r="N3" s="12">
        <f>IF(M3="","",IF(M3&gt;=1,"Atingido",IF(M3&gt;=0.8,"Em atenção","Abaixo da meta")))</f>
        <v/>
      </c>
      <c r="O3" s="13">
        <f>IF(OR(J3="",K3=""),"",IF(I3="Menor é melhor",J3-K3,K3-J3))</f>
        <v/>
      </c>
      <c r="P3" s="9" t="inlineStr">
        <is>
          <t>Ações de prospecção em reforço.</t>
        </is>
      </c>
    </row>
    <row r="4">
      <c r="A4" s="2" t="inlineStr">
        <is>
          <t>KPI-003</t>
        </is>
      </c>
      <c r="B4" s="41" t="n">
        <v>46082</v>
      </c>
      <c r="C4" s="41" t="n">
        <v>46112</v>
      </c>
      <c r="D4" s="4" t="inlineStr">
        <is>
          <t>Pedro Santos</t>
        </is>
      </c>
      <c r="E4" s="2" t="inlineStr">
        <is>
          <t>Marketing</t>
        </is>
      </c>
      <c r="F4" s="4" t="inlineStr">
        <is>
          <t>Rio de Janeiro</t>
        </is>
      </c>
      <c r="G4" s="2" t="inlineStr">
        <is>
          <t>Marketing</t>
        </is>
      </c>
      <c r="H4" s="4" t="inlineStr">
        <is>
          <t>Taxa de conversão</t>
        </is>
      </c>
      <c r="I4" s="2" t="inlineStr">
        <is>
          <t>Maior é melhor</t>
        </is>
      </c>
      <c r="J4" s="14" t="n">
        <v>0.12</v>
      </c>
      <c r="K4" s="14" t="n">
        <v>0.135</v>
      </c>
      <c r="L4" s="2" t="inlineStr">
        <is>
          <t>%</t>
        </is>
      </c>
      <c r="M4" s="6">
        <f>IF(OR(J4="",K4=""),"",IFERROR(IF(I4="Menor é melhor",J4/K4,K4/J4),""))</f>
        <v/>
      </c>
      <c r="N4" s="7">
        <f>IF(M4="","",IF(M4&gt;=1,"Atingido",IF(M4&gt;=0.8,"Em atenção","Abaixo da meta")))</f>
        <v/>
      </c>
      <c r="O4" s="15">
        <f>IF(OR(J4="",K4=""),"",IF(I4="Menor é melhor",J4-K4,K4-J4))</f>
        <v/>
      </c>
      <c r="P4" s="9" t="inlineStr">
        <is>
          <t>Campanha digital acima do esperado.</t>
        </is>
      </c>
    </row>
    <row r="5">
      <c r="A5" s="2" t="inlineStr">
        <is>
          <t>KPI-004</t>
        </is>
      </c>
      <c r="B5" s="41" t="n">
        <v>46113</v>
      </c>
      <c r="C5" s="41" t="n">
        <v>46142</v>
      </c>
      <c r="D5" s="4" t="inlineStr">
        <is>
          <t>Ana Souza</t>
        </is>
      </c>
      <c r="E5" s="2" t="inlineStr">
        <is>
          <t>Atendimento</t>
        </is>
      </c>
      <c r="F5" s="4" t="inlineStr">
        <is>
          <t>Belo Horizonte</t>
        </is>
      </c>
      <c r="G5" s="2" t="inlineStr">
        <is>
          <t>Atendimento</t>
        </is>
      </c>
      <c r="H5" s="4" t="inlineStr">
        <is>
          <t>NPS</t>
        </is>
      </c>
      <c r="I5" s="2" t="inlineStr">
        <is>
          <t>Maior é melhor</t>
        </is>
      </c>
      <c r="J5" s="10" t="n">
        <v>75</v>
      </c>
      <c r="K5" s="10" t="n">
        <v>82</v>
      </c>
      <c r="L5" s="2" t="inlineStr">
        <is>
          <t>Pontos</t>
        </is>
      </c>
      <c r="M5" s="11">
        <f>IF(OR(J5="",K5=""),"",IFERROR(IF(I5="Menor é melhor",J5/K5,K5/J5),""))</f>
        <v/>
      </c>
      <c r="N5" s="12">
        <f>IF(M5="","",IF(M5&gt;=1,"Atingido",IF(M5&gt;=0.8,"Em atenção","Abaixo da meta")))</f>
        <v/>
      </c>
      <c r="O5" s="13">
        <f>IF(OR(J5="",K5=""),"",IF(I5="Menor é melhor",J5-K5,K5-J5))</f>
        <v/>
      </c>
      <c r="P5" s="9" t="inlineStr">
        <is>
          <t>Retorno positivo dos clientes.</t>
        </is>
      </c>
    </row>
    <row r="6">
      <c r="A6" s="2" t="inlineStr">
        <is>
          <t>KPI-005</t>
        </is>
      </c>
      <c r="B6" s="41" t="n">
        <v>46143</v>
      </c>
      <c r="C6" s="41" t="n">
        <v>46173</v>
      </c>
      <c r="D6" s="4" t="inlineStr">
        <is>
          <t>Carlos Pereira</t>
        </is>
      </c>
      <c r="E6" s="2" t="inlineStr">
        <is>
          <t>Atendimento</t>
        </is>
      </c>
      <c r="F6" s="4" t="inlineStr">
        <is>
          <t>Curitiba</t>
        </is>
      </c>
      <c r="G6" s="2" t="inlineStr">
        <is>
          <t>Atendimento</t>
        </is>
      </c>
      <c r="H6" s="4" t="inlineStr">
        <is>
          <t>Tempo médio de atendimento</t>
        </is>
      </c>
      <c r="I6" s="2" t="inlineStr">
        <is>
          <t>Menor é melhor</t>
        </is>
      </c>
      <c r="J6" s="44" t="n">
        <v>8</v>
      </c>
      <c r="K6" s="44" t="n">
        <v>7.2</v>
      </c>
      <c r="L6" s="2" t="inlineStr">
        <is>
          <t>Minutos</t>
        </is>
      </c>
      <c r="M6" s="6">
        <f>IF(OR(J6="",K6=""),"",IFERROR(IF(I6="Menor é melhor",J6/K6,K6/J6),""))</f>
        <v/>
      </c>
      <c r="N6" s="7">
        <f>IF(M6="","",IF(M6&gt;=1,"Atingido",IF(M6&gt;=0.8,"Em atenção","Abaixo da meta")))</f>
        <v/>
      </c>
      <c r="O6" s="45">
        <f>IF(OR(J6="",K6=""),"",IF(I6="Menor é melhor",J6-K6,K6-J6))</f>
        <v/>
      </c>
      <c r="P6" s="9" t="inlineStr">
        <is>
          <t>Ajuste de escala trouxe ganho de agilidade.</t>
        </is>
      </c>
    </row>
    <row r="7">
      <c r="A7" s="2" t="inlineStr">
        <is>
          <t>KPI-006</t>
        </is>
      </c>
      <c r="B7" s="41" t="n">
        <v>46174</v>
      </c>
      <c r="C7" s="41" t="n">
        <v>46203</v>
      </c>
      <c r="D7" s="4" t="inlineStr">
        <is>
          <t>Juliana Costa</t>
        </is>
      </c>
      <c r="E7" s="2" t="inlineStr">
        <is>
          <t>Operações</t>
        </is>
      </c>
      <c r="F7" s="4" t="inlineStr">
        <is>
          <t>Porto Alegre</t>
        </is>
      </c>
      <c r="G7" s="2" t="inlineStr">
        <is>
          <t>Operações</t>
        </is>
      </c>
      <c r="H7" s="4" t="inlineStr">
        <is>
          <t>Entregas no prazo</t>
        </is>
      </c>
      <c r="I7" s="2" t="inlineStr">
        <is>
          <t>Maior é melhor</t>
        </is>
      </c>
      <c r="J7" s="14" t="n">
        <v>0.95</v>
      </c>
      <c r="K7" s="14" t="n">
        <v>0.92</v>
      </c>
      <c r="L7" s="2" t="inlineStr">
        <is>
          <t>%</t>
        </is>
      </c>
      <c r="M7" s="11">
        <f>IF(OR(J7="",K7=""),"",IFERROR(IF(I7="Menor é melhor",J7/K7,K7/J7),""))</f>
        <v/>
      </c>
      <c r="N7" s="12">
        <f>IF(M7="","",IF(M7&gt;=1,"Atingido",IF(M7&gt;=0.8,"Em atenção","Abaixo da meta")))</f>
        <v/>
      </c>
      <c r="O7" s="18">
        <f>IF(OR(J7="",K7=""),"",IF(I7="Menor é melhor",J7-K7,K7-J7))</f>
        <v/>
      </c>
      <c r="P7" s="9" t="inlineStr">
        <is>
          <t>Revisar rotas e janelas de entrega.</t>
        </is>
      </c>
    </row>
    <row r="8">
      <c r="A8" s="2" t="inlineStr">
        <is>
          <t>KPI-007</t>
        </is>
      </c>
      <c r="B8" s="41" t="n">
        <v>46204</v>
      </c>
      <c r="C8" s="41" t="n">
        <v>46234</v>
      </c>
      <c r="D8" s="4" t="inlineStr">
        <is>
          <t>Rafael Almeida</t>
        </is>
      </c>
      <c r="E8" s="2" t="inlineStr">
        <is>
          <t>Marketing</t>
        </is>
      </c>
      <c r="F8" s="4" t="inlineStr">
        <is>
          <t>Salvador</t>
        </is>
      </c>
      <c r="G8" s="2" t="inlineStr">
        <is>
          <t>Marketing</t>
        </is>
      </c>
      <c r="H8" s="4" t="inlineStr">
        <is>
          <t>Custo por lead</t>
        </is>
      </c>
      <c r="I8" s="2" t="inlineStr">
        <is>
          <t>Menor é melhor</t>
        </is>
      </c>
      <c r="J8" s="42" t="n">
        <v>35</v>
      </c>
      <c r="K8" s="42" t="n">
        <v>31.5</v>
      </c>
      <c r="L8" s="2" t="inlineStr">
        <is>
          <t>R$</t>
        </is>
      </c>
      <c r="M8" s="6">
        <f>IF(OR(J8="",K8=""),"",IFERROR(IF(I8="Menor é melhor",J8/K8,K8/J8),""))</f>
        <v/>
      </c>
      <c r="N8" s="7">
        <f>IF(M8="","",IF(M8&gt;=1,"Atingido",IF(M8&gt;=0.8,"Em atenção","Abaixo da meta")))</f>
        <v/>
      </c>
      <c r="O8" s="43">
        <f>IF(OR(J8="",K8=""),"",IF(I8="Menor é melhor",J8-K8,K8-J8))</f>
        <v/>
      </c>
      <c r="P8" s="9" t="inlineStr">
        <is>
          <t>Otimização de mídia reduziu o custo.</t>
        </is>
      </c>
    </row>
    <row r="9">
      <c r="A9" s="2" t="inlineStr">
        <is>
          <t>KPI-008</t>
        </is>
      </c>
      <c r="B9" s="41" t="n">
        <v>46235</v>
      </c>
      <c r="C9" s="41" t="n">
        <v>46265</v>
      </c>
      <c r="D9" s="4" t="inlineStr">
        <is>
          <t>Camila Ferreira</t>
        </is>
      </c>
      <c r="E9" s="2" t="inlineStr">
        <is>
          <t>Financeiro</t>
        </is>
      </c>
      <c r="F9" s="4" t="inlineStr">
        <is>
          <t>Recife</t>
        </is>
      </c>
      <c r="G9" s="2" t="inlineStr">
        <is>
          <t>Financeiro</t>
        </is>
      </c>
      <c r="H9" s="4" t="inlineStr">
        <is>
          <t>Inadimplência</t>
        </is>
      </c>
      <c r="I9" s="2" t="inlineStr">
        <is>
          <t>Menor é melhor</t>
        </is>
      </c>
      <c r="J9" s="14" t="n">
        <v>0.04</v>
      </c>
      <c r="K9" s="14" t="n">
        <v>0.052</v>
      </c>
      <c r="L9" s="2" t="inlineStr">
        <is>
          <t>%</t>
        </is>
      </c>
      <c r="M9" s="11">
        <f>IF(OR(J9="",K9=""),"",IFERROR(IF(I9="Menor é melhor",J9/K9,K9/J9),""))</f>
        <v/>
      </c>
      <c r="N9" s="12">
        <f>IF(M9="","",IF(M9&gt;=1,"Atingido",IF(M9&gt;=0.8,"Em atenção","Abaixo da meta")))</f>
        <v/>
      </c>
      <c r="O9" s="18">
        <f>IF(OR(J9="",K9=""),"",IF(I9="Menor é melhor",J9-K9,K9-J9))</f>
        <v/>
      </c>
      <c r="P9" s="9" t="inlineStr">
        <is>
          <t>Priorizar régua de cobrança preventiva.</t>
        </is>
      </c>
    </row>
    <row r="10">
      <c r="A10" s="2" t="inlineStr">
        <is>
          <t>KPI-009</t>
        </is>
      </c>
      <c r="B10" s="41" t="n">
        <v>46266</v>
      </c>
      <c r="C10" s="41" t="n">
        <v>46295</v>
      </c>
      <c r="D10" s="4" t="inlineStr">
        <is>
          <t>Lucas Rodrigues</t>
        </is>
      </c>
      <c r="E10" s="2" t="inlineStr">
        <is>
          <t>Financeiro</t>
        </is>
      </c>
      <c r="F10" s="4" t="inlineStr">
        <is>
          <t>Brasília</t>
        </is>
      </c>
      <c r="G10" s="2" t="inlineStr">
        <is>
          <t>Financeiro</t>
        </is>
      </c>
      <c r="H10" s="4" t="inlineStr">
        <is>
          <t>Margem operacional</t>
        </is>
      </c>
      <c r="I10" s="2" t="inlineStr">
        <is>
          <t>Maior é melhor</t>
        </is>
      </c>
      <c r="J10" s="14" t="n">
        <v>0.22</v>
      </c>
      <c r="K10" s="14" t="n">
        <v>0.24</v>
      </c>
      <c r="L10" s="2" t="inlineStr">
        <is>
          <t>%</t>
        </is>
      </c>
      <c r="M10" s="6">
        <f>IF(OR(J10="",K10=""),"",IFERROR(IF(I10="Menor é melhor",J10/K10,K10/J10),""))</f>
        <v/>
      </c>
      <c r="N10" s="7">
        <f>IF(M10="","",IF(M10&gt;=1,"Atingido",IF(M10&gt;=0.8,"Em atenção","Abaixo da meta")))</f>
        <v/>
      </c>
      <c r="O10" s="15">
        <f>IF(OR(J10="",K10=""),"",IF(I10="Menor é melhor",J10-K10,K10-J10))</f>
        <v/>
      </c>
      <c r="P10" s="9" t="inlineStr">
        <is>
          <t>Redução de custos contribuiu para a margem.</t>
        </is>
      </c>
    </row>
    <row r="11">
      <c r="A11" s="2" t="inlineStr">
        <is>
          <t>KPI-010</t>
        </is>
      </c>
      <c r="B11" s="41" t="n">
        <v>46266</v>
      </c>
      <c r="C11" s="41" t="n">
        <v>46295</v>
      </c>
      <c r="D11" s="4" t="inlineStr">
        <is>
          <t>Fernanda Lima</t>
        </is>
      </c>
      <c r="E11" s="2" t="inlineStr">
        <is>
          <t>Operações</t>
        </is>
      </c>
      <c r="F11" s="4" t="inlineStr">
        <is>
          <t>Fortaleza</t>
        </is>
      </c>
      <c r="G11" s="2" t="inlineStr">
        <is>
          <t>Operações</t>
        </is>
      </c>
      <c r="H11" s="4" t="inlineStr">
        <is>
          <t>Produtividade da equipe</t>
        </is>
      </c>
      <c r="I11" s="2" t="inlineStr">
        <is>
          <t>Maior é melhor</t>
        </is>
      </c>
      <c r="J11" s="10" t="n">
        <v>90</v>
      </c>
      <c r="K11" s="10" t="n">
        <v>96</v>
      </c>
      <c r="L11" s="2" t="inlineStr">
        <is>
          <t>Tarefas</t>
        </is>
      </c>
      <c r="M11" s="11">
        <f>IF(OR(J11="",K11=""),"",IFERROR(IF(I11="Menor é melhor",J11/K11,K11/J11),""))</f>
        <v/>
      </c>
      <c r="N11" s="12">
        <f>IF(M11="","",IF(M11&gt;=1,"Atingido",IF(M11&gt;=0.8,"Em atenção","Abaixo da meta")))</f>
        <v/>
      </c>
      <c r="O11" s="13">
        <f>IF(OR(J11="",K11=""),"",IF(I11="Menor é melhor",J11-K11,K11-J11))</f>
        <v/>
      </c>
      <c r="P11" s="9" t="inlineStr">
        <is>
          <t>Equipe manteve ritmo consistente.</t>
        </is>
      </c>
    </row>
    <row r="12">
      <c r="A12" s="2" t="n"/>
      <c r="B12" s="41" t="n"/>
      <c r="C12" s="41" t="n"/>
      <c r="D12" s="4" t="n"/>
      <c r="E12" s="2" t="n"/>
      <c r="F12" s="4" t="n"/>
      <c r="G12" s="2" t="n"/>
      <c r="H12" s="4" t="n"/>
      <c r="I12" s="2" t="n"/>
      <c r="J12" s="19" t="n"/>
      <c r="K12" s="19" t="n"/>
      <c r="L12" s="2" t="n"/>
      <c r="M12" s="6">
        <f>IF(OR(J12="",K12=""),"",IFERROR(IF(I12="Menor é melhor",J12/K12,K12/J12),""))</f>
        <v/>
      </c>
      <c r="N12" s="7">
        <f>IF(M12="","",IF(M12&gt;=1,"Atingido",IF(M12&gt;=0.8,"Em atenção","Abaixo da meta")))</f>
        <v/>
      </c>
      <c r="O12" s="20">
        <f>IF(OR(J12="",K12=""),"",IF(I12="Menor é melhor",J12-K12,K12-J12))</f>
        <v/>
      </c>
      <c r="P12" s="9" t="n"/>
    </row>
    <row r="13">
      <c r="A13" s="2" t="n"/>
      <c r="B13" s="41" t="n"/>
      <c r="C13" s="41" t="n"/>
      <c r="D13" s="4" t="n"/>
      <c r="E13" s="2" t="n"/>
      <c r="F13" s="4" t="n"/>
      <c r="G13" s="2" t="n"/>
      <c r="H13" s="4" t="n"/>
      <c r="I13" s="2" t="n"/>
      <c r="J13" s="19" t="n"/>
      <c r="K13" s="19" t="n"/>
      <c r="L13" s="2" t="n"/>
      <c r="M13" s="11">
        <f>IF(OR(J13="",K13=""),"",IFERROR(IF(I13="Menor é melhor",J13/K13,K13/J13),""))</f>
        <v/>
      </c>
      <c r="N13" s="12">
        <f>IF(M13="","",IF(M13&gt;=1,"Atingido",IF(M13&gt;=0.8,"Em atenção","Abaixo da meta")))</f>
        <v/>
      </c>
      <c r="O13" s="21">
        <f>IF(OR(J13="",K13=""),"",IF(I13="Menor é melhor",J13-K13,K13-J13))</f>
        <v/>
      </c>
      <c r="P13" s="9" t="n"/>
    </row>
    <row r="14">
      <c r="A14" s="2" t="n"/>
      <c r="B14" s="41" t="n"/>
      <c r="C14" s="41" t="n"/>
      <c r="D14" s="4" t="n"/>
      <c r="E14" s="2" t="n"/>
      <c r="F14" s="4" t="n"/>
      <c r="G14" s="2" t="n"/>
      <c r="H14" s="4" t="n"/>
      <c r="I14" s="2" t="n"/>
      <c r="J14" s="19" t="n"/>
      <c r="K14" s="19" t="n"/>
      <c r="L14" s="2" t="n"/>
      <c r="M14" s="6">
        <f>IF(OR(J14="",K14=""),"",IFERROR(IF(I14="Menor é melhor",J14/K14,K14/J14),""))</f>
        <v/>
      </c>
      <c r="N14" s="7">
        <f>IF(M14="","",IF(M14&gt;=1,"Atingido",IF(M14&gt;=0.8,"Em atenção","Abaixo da meta")))</f>
        <v/>
      </c>
      <c r="O14" s="20">
        <f>IF(OR(J14="",K14=""),"",IF(I14="Menor é melhor",J14-K14,K14-J14))</f>
        <v/>
      </c>
      <c r="P14" s="9" t="n"/>
    </row>
    <row r="15">
      <c r="A15" s="2" t="n"/>
      <c r="B15" s="41" t="n"/>
      <c r="C15" s="41" t="n"/>
      <c r="D15" s="4" t="n"/>
      <c r="E15" s="2" t="n"/>
      <c r="F15" s="4" t="n"/>
      <c r="G15" s="2" t="n"/>
      <c r="H15" s="4" t="n"/>
      <c r="I15" s="2" t="n"/>
      <c r="J15" s="19" t="n"/>
      <c r="K15" s="19" t="n"/>
      <c r="L15" s="2" t="n"/>
      <c r="M15" s="11">
        <f>IF(OR(J15="",K15=""),"",IFERROR(IF(I15="Menor é melhor",J15/K15,K15/J15),""))</f>
        <v/>
      </c>
      <c r="N15" s="12">
        <f>IF(M15="","",IF(M15&gt;=1,"Atingido",IF(M15&gt;=0.8,"Em atenção","Abaixo da meta")))</f>
        <v/>
      </c>
      <c r="O15" s="21">
        <f>IF(OR(J15="",K15=""),"",IF(I15="Menor é melhor",J15-K15,K15-J15))</f>
        <v/>
      </c>
      <c r="P15" s="9" t="n"/>
    </row>
    <row r="16">
      <c r="A16" s="2" t="n"/>
      <c r="B16" s="41" t="n"/>
      <c r="C16" s="41" t="n"/>
      <c r="D16" s="4" t="n"/>
      <c r="E16" s="2" t="n"/>
      <c r="F16" s="4" t="n"/>
      <c r="G16" s="2" t="n"/>
      <c r="H16" s="4" t="n"/>
      <c r="I16" s="2" t="n"/>
      <c r="J16" s="19" t="n"/>
      <c r="K16" s="19" t="n"/>
      <c r="L16" s="2" t="n"/>
      <c r="M16" s="6">
        <f>IF(OR(J16="",K16=""),"",IFERROR(IF(I16="Menor é melhor",J16/K16,K16/J16),""))</f>
        <v/>
      </c>
      <c r="N16" s="7">
        <f>IF(M16="","",IF(M16&gt;=1,"Atingido",IF(M16&gt;=0.8,"Em atenção","Abaixo da meta")))</f>
        <v/>
      </c>
      <c r="O16" s="20">
        <f>IF(OR(J16="",K16=""),"",IF(I16="Menor é melhor",J16-K16,K16-J16))</f>
        <v/>
      </c>
      <c r="P16" s="9" t="n"/>
    </row>
    <row r="17">
      <c r="A17" s="2" t="n"/>
      <c r="B17" s="41" t="n"/>
      <c r="C17" s="41" t="n"/>
      <c r="D17" s="4" t="n"/>
      <c r="E17" s="2" t="n"/>
      <c r="F17" s="4" t="n"/>
      <c r="G17" s="2" t="n"/>
      <c r="H17" s="4" t="n"/>
      <c r="I17" s="2" t="n"/>
      <c r="J17" s="19" t="n"/>
      <c r="K17" s="19" t="n"/>
      <c r="L17" s="2" t="n"/>
      <c r="M17" s="11">
        <f>IF(OR(J17="",K17=""),"",IFERROR(IF(I17="Menor é melhor",J17/K17,K17/J17),""))</f>
        <v/>
      </c>
      <c r="N17" s="12">
        <f>IF(M17="","",IF(M17&gt;=1,"Atingido",IF(M17&gt;=0.8,"Em atenção","Abaixo da meta")))</f>
        <v/>
      </c>
      <c r="O17" s="21">
        <f>IF(OR(J17="",K17=""),"",IF(I17="Menor é melhor",J17-K17,K17-J17))</f>
        <v/>
      </c>
      <c r="P17" s="9" t="n"/>
    </row>
    <row r="18">
      <c r="A18" s="2" t="n"/>
      <c r="B18" s="41" t="n"/>
      <c r="C18" s="41" t="n"/>
      <c r="D18" s="4" t="n"/>
      <c r="E18" s="2" t="n"/>
      <c r="F18" s="4" t="n"/>
      <c r="G18" s="2" t="n"/>
      <c r="H18" s="4" t="n"/>
      <c r="I18" s="2" t="n"/>
      <c r="J18" s="19" t="n"/>
      <c r="K18" s="19" t="n"/>
      <c r="L18" s="2" t="n"/>
      <c r="M18" s="6">
        <f>IF(OR(J18="",K18=""),"",IFERROR(IF(I18="Menor é melhor",J18/K18,K18/J18),""))</f>
        <v/>
      </c>
      <c r="N18" s="7">
        <f>IF(M18="","",IF(M18&gt;=1,"Atingido",IF(M18&gt;=0.8,"Em atenção","Abaixo da meta")))</f>
        <v/>
      </c>
      <c r="O18" s="20">
        <f>IF(OR(J18="",K18=""),"",IF(I18="Menor é melhor",J18-K18,K18-J18))</f>
        <v/>
      </c>
      <c r="P18" s="9" t="n"/>
    </row>
    <row r="19">
      <c r="A19" s="2" t="n"/>
      <c r="B19" s="41" t="n"/>
      <c r="C19" s="41" t="n"/>
      <c r="D19" s="4" t="n"/>
      <c r="E19" s="2" t="n"/>
      <c r="F19" s="4" t="n"/>
      <c r="G19" s="2" t="n"/>
      <c r="H19" s="4" t="n"/>
      <c r="I19" s="2" t="n"/>
      <c r="J19" s="19" t="n"/>
      <c r="K19" s="19" t="n"/>
      <c r="L19" s="2" t="n"/>
      <c r="M19" s="11">
        <f>IF(OR(J19="",K19=""),"",IFERROR(IF(I19="Menor é melhor",J19/K19,K19/J19),""))</f>
        <v/>
      </c>
      <c r="N19" s="12">
        <f>IF(M19="","",IF(M19&gt;=1,"Atingido",IF(M19&gt;=0.8,"Em atenção","Abaixo da meta")))</f>
        <v/>
      </c>
      <c r="O19" s="21">
        <f>IF(OR(J19="",K19=""),"",IF(I19="Menor é melhor",J19-K19,K19-J19))</f>
        <v/>
      </c>
      <c r="P19" s="9" t="n"/>
    </row>
    <row r="20">
      <c r="A20" s="2" t="n"/>
      <c r="B20" s="41" t="n"/>
      <c r="C20" s="41" t="n"/>
      <c r="D20" s="4" t="n"/>
      <c r="E20" s="2" t="n"/>
      <c r="F20" s="4" t="n"/>
      <c r="G20" s="2" t="n"/>
      <c r="H20" s="4" t="n"/>
      <c r="I20" s="2" t="n"/>
      <c r="J20" s="19" t="n"/>
      <c r="K20" s="19" t="n"/>
      <c r="L20" s="2" t="n"/>
      <c r="M20" s="6">
        <f>IF(OR(J20="",K20=""),"",IFERROR(IF(I20="Menor é melhor",J20/K20,K20/J20),""))</f>
        <v/>
      </c>
      <c r="N20" s="7">
        <f>IF(M20="","",IF(M20&gt;=1,"Atingido",IF(M20&gt;=0.8,"Em atenção","Abaixo da meta")))</f>
        <v/>
      </c>
      <c r="O20" s="20">
        <f>IF(OR(J20="",K20=""),"",IF(I20="Menor é melhor",J20-K20,K20-J20))</f>
        <v/>
      </c>
      <c r="P20" s="9" t="n"/>
    </row>
    <row r="21">
      <c r="A21" s="2" t="n"/>
      <c r="B21" s="41" t="n"/>
      <c r="C21" s="41" t="n"/>
      <c r="D21" s="4" t="n"/>
      <c r="E21" s="2" t="n"/>
      <c r="F21" s="4" t="n"/>
      <c r="G21" s="2" t="n"/>
      <c r="H21" s="4" t="n"/>
      <c r="I21" s="2" t="n"/>
      <c r="J21" s="19" t="n"/>
      <c r="K21" s="19" t="n"/>
      <c r="L21" s="2" t="n"/>
      <c r="M21" s="11">
        <f>IF(OR(J21="",K21=""),"",IFERROR(IF(I21="Menor é melhor",J21/K21,K21/J21),""))</f>
        <v/>
      </c>
      <c r="N21" s="12">
        <f>IF(M21="","",IF(M21&gt;=1,"Atingido",IF(M21&gt;=0.8,"Em atenção","Abaixo da meta")))</f>
        <v/>
      </c>
      <c r="O21" s="21">
        <f>IF(OR(J21="",K21=""),"",IF(I21="Menor é melhor",J21-K21,K21-J21))</f>
        <v/>
      </c>
      <c r="P21" s="9" t="n"/>
    </row>
    <row r="22">
      <c r="A22" s="2" t="n"/>
      <c r="B22" s="41" t="n"/>
      <c r="C22" s="41" t="n"/>
      <c r="D22" s="4" t="n"/>
      <c r="E22" s="2" t="n"/>
      <c r="F22" s="4" t="n"/>
      <c r="G22" s="2" t="n"/>
      <c r="H22" s="4" t="n"/>
      <c r="I22" s="2" t="n"/>
      <c r="J22" s="19" t="n"/>
      <c r="K22" s="19" t="n"/>
      <c r="L22" s="2" t="n"/>
      <c r="M22" s="6">
        <f>IF(OR(J22="",K22=""),"",IFERROR(IF(I22="Menor é melhor",J22/K22,K22/J22),""))</f>
        <v/>
      </c>
      <c r="N22" s="7">
        <f>IF(M22="","",IF(M22&gt;=1,"Atingido",IF(M22&gt;=0.8,"Em atenção","Abaixo da meta")))</f>
        <v/>
      </c>
      <c r="O22" s="20">
        <f>IF(OR(J22="",K22=""),"",IF(I22="Menor é melhor",J22-K22,K22-J22))</f>
        <v/>
      </c>
      <c r="P22" s="9" t="n"/>
    </row>
    <row r="23">
      <c r="A23" s="2" t="n"/>
      <c r="B23" s="41" t="n"/>
      <c r="C23" s="41" t="n"/>
      <c r="D23" s="4" t="n"/>
      <c r="E23" s="2" t="n"/>
      <c r="F23" s="4" t="n"/>
      <c r="G23" s="2" t="n"/>
      <c r="H23" s="4" t="n"/>
      <c r="I23" s="2" t="n"/>
      <c r="J23" s="19" t="n"/>
      <c r="K23" s="19" t="n"/>
      <c r="L23" s="2" t="n"/>
      <c r="M23" s="11">
        <f>IF(OR(J23="",K23=""),"",IFERROR(IF(I23="Menor é melhor",J23/K23,K23/J23),""))</f>
        <v/>
      </c>
      <c r="N23" s="12">
        <f>IF(M23="","",IF(M23&gt;=1,"Atingido",IF(M23&gt;=0.8,"Em atenção","Abaixo da meta")))</f>
        <v/>
      </c>
      <c r="O23" s="21">
        <f>IF(OR(J23="",K23=""),"",IF(I23="Menor é melhor",J23-K23,K23-J23))</f>
        <v/>
      </c>
      <c r="P23" s="9" t="n"/>
    </row>
    <row r="24">
      <c r="A24" s="2" t="n"/>
      <c r="B24" s="41" t="n"/>
      <c r="C24" s="41" t="n"/>
      <c r="D24" s="4" t="n"/>
      <c r="E24" s="2" t="n"/>
      <c r="F24" s="4" t="n"/>
      <c r="G24" s="2" t="n"/>
      <c r="H24" s="4" t="n"/>
      <c r="I24" s="2" t="n"/>
      <c r="J24" s="19" t="n"/>
      <c r="K24" s="19" t="n"/>
      <c r="L24" s="2" t="n"/>
      <c r="M24" s="6">
        <f>IF(OR(J24="",K24=""),"",IFERROR(IF(I24="Menor é melhor",J24/K24,K24/J24),""))</f>
        <v/>
      </c>
      <c r="N24" s="7">
        <f>IF(M24="","",IF(M24&gt;=1,"Atingido",IF(M24&gt;=0.8,"Em atenção","Abaixo da meta")))</f>
        <v/>
      </c>
      <c r="O24" s="20">
        <f>IF(OR(J24="",K24=""),"",IF(I24="Menor é melhor",J24-K24,K24-J24))</f>
        <v/>
      </c>
      <c r="P24" s="9" t="n"/>
    </row>
    <row r="25">
      <c r="A25" s="2" t="n"/>
      <c r="B25" s="41" t="n"/>
      <c r="C25" s="41" t="n"/>
      <c r="D25" s="4" t="n"/>
      <c r="E25" s="2" t="n"/>
      <c r="F25" s="4" t="n"/>
      <c r="G25" s="2" t="n"/>
      <c r="H25" s="4" t="n"/>
      <c r="I25" s="2" t="n"/>
      <c r="J25" s="19" t="n"/>
      <c r="K25" s="19" t="n"/>
      <c r="L25" s="2" t="n"/>
      <c r="M25" s="11">
        <f>IF(OR(J25="",K25=""),"",IFERROR(IF(I25="Menor é melhor",J25/K25,K25/J25),""))</f>
        <v/>
      </c>
      <c r="N25" s="12">
        <f>IF(M25="","",IF(M25&gt;=1,"Atingido",IF(M25&gt;=0.8,"Em atenção","Abaixo da meta")))</f>
        <v/>
      </c>
      <c r="O25" s="21">
        <f>IF(OR(J25="",K25=""),"",IF(I25="Menor é melhor",J25-K25,K25-J25))</f>
        <v/>
      </c>
      <c r="P25" s="9" t="n"/>
    </row>
    <row r="26">
      <c r="A26" s="2" t="n"/>
      <c r="B26" s="41" t="n"/>
      <c r="C26" s="41" t="n"/>
      <c r="D26" s="4" t="n"/>
      <c r="E26" s="2" t="n"/>
      <c r="F26" s="4" t="n"/>
      <c r="G26" s="2" t="n"/>
      <c r="H26" s="4" t="n"/>
      <c r="I26" s="2" t="n"/>
      <c r="J26" s="19" t="n"/>
      <c r="K26" s="19" t="n"/>
      <c r="L26" s="2" t="n"/>
      <c r="M26" s="6">
        <f>IF(OR(J26="",K26=""),"",IFERROR(IF(I26="Menor é melhor",J26/K26,K26/J26),""))</f>
        <v/>
      </c>
      <c r="N26" s="7">
        <f>IF(M26="","",IF(M26&gt;=1,"Atingido",IF(M26&gt;=0.8,"Em atenção","Abaixo da meta")))</f>
        <v/>
      </c>
      <c r="O26" s="20">
        <f>IF(OR(J26="",K26=""),"",IF(I26="Menor é melhor",J26-K26,K26-J26))</f>
        <v/>
      </c>
      <c r="P26" s="9" t="n"/>
    </row>
    <row r="27">
      <c r="A27" s="2" t="n"/>
      <c r="B27" s="41" t="n"/>
      <c r="C27" s="41" t="n"/>
      <c r="D27" s="4" t="n"/>
      <c r="E27" s="2" t="n"/>
      <c r="F27" s="4" t="n"/>
      <c r="G27" s="2" t="n"/>
      <c r="H27" s="4" t="n"/>
      <c r="I27" s="2" t="n"/>
      <c r="J27" s="19" t="n"/>
      <c r="K27" s="19" t="n"/>
      <c r="L27" s="2" t="n"/>
      <c r="M27" s="11">
        <f>IF(OR(J27="",K27=""),"",IFERROR(IF(I27="Menor é melhor",J27/K27,K27/J27),""))</f>
        <v/>
      </c>
      <c r="N27" s="12">
        <f>IF(M27="","",IF(M27&gt;=1,"Atingido",IF(M27&gt;=0.8,"Em atenção","Abaixo da meta")))</f>
        <v/>
      </c>
      <c r="O27" s="21">
        <f>IF(OR(J27="",K27=""),"",IF(I27="Menor é melhor",J27-K27,K27-J27))</f>
        <v/>
      </c>
      <c r="P27" s="9" t="n"/>
    </row>
    <row r="28">
      <c r="A28" s="2" t="n"/>
      <c r="B28" s="41" t="n"/>
      <c r="C28" s="41" t="n"/>
      <c r="D28" s="4" t="n"/>
      <c r="E28" s="2" t="n"/>
      <c r="F28" s="4" t="n"/>
      <c r="G28" s="2" t="n"/>
      <c r="H28" s="4" t="n"/>
      <c r="I28" s="2" t="n"/>
      <c r="J28" s="19" t="n"/>
      <c r="K28" s="19" t="n"/>
      <c r="L28" s="2" t="n"/>
      <c r="M28" s="6">
        <f>IF(OR(J28="",K28=""),"",IFERROR(IF(I28="Menor é melhor",J28/K28,K28/J28),""))</f>
        <v/>
      </c>
      <c r="N28" s="7">
        <f>IF(M28="","",IF(M28&gt;=1,"Atingido",IF(M28&gt;=0.8,"Em atenção","Abaixo da meta")))</f>
        <v/>
      </c>
      <c r="O28" s="20">
        <f>IF(OR(J28="",K28=""),"",IF(I28="Menor é melhor",J28-K28,K28-J28))</f>
        <v/>
      </c>
      <c r="P28" s="9" t="n"/>
    </row>
    <row r="29">
      <c r="A29" s="2" t="n"/>
      <c r="B29" s="41" t="n"/>
      <c r="C29" s="41" t="n"/>
      <c r="D29" s="4" t="n"/>
      <c r="E29" s="2" t="n"/>
      <c r="F29" s="4" t="n"/>
      <c r="G29" s="2" t="n"/>
      <c r="H29" s="4" t="n"/>
      <c r="I29" s="2" t="n"/>
      <c r="J29" s="19" t="n"/>
      <c r="K29" s="19" t="n"/>
      <c r="L29" s="2" t="n"/>
      <c r="M29" s="11">
        <f>IF(OR(J29="",K29=""),"",IFERROR(IF(I29="Menor é melhor",J29/K29,K29/J29),""))</f>
        <v/>
      </c>
      <c r="N29" s="12">
        <f>IF(M29="","",IF(M29&gt;=1,"Atingido",IF(M29&gt;=0.8,"Em atenção","Abaixo da meta")))</f>
        <v/>
      </c>
      <c r="O29" s="21">
        <f>IF(OR(J29="",K29=""),"",IF(I29="Menor é melhor",J29-K29,K29-J29))</f>
        <v/>
      </c>
      <c r="P29" s="9" t="n"/>
    </row>
    <row r="30">
      <c r="A30" s="2" t="n"/>
      <c r="B30" s="41" t="n"/>
      <c r="C30" s="41" t="n"/>
      <c r="D30" s="4" t="n"/>
      <c r="E30" s="2" t="n"/>
      <c r="F30" s="4" t="n"/>
      <c r="G30" s="2" t="n"/>
      <c r="H30" s="4" t="n"/>
      <c r="I30" s="2" t="n"/>
      <c r="J30" s="19" t="n"/>
      <c r="K30" s="19" t="n"/>
      <c r="L30" s="2" t="n"/>
      <c r="M30" s="6">
        <f>IF(OR(J30="",K30=""),"",IFERROR(IF(I30="Menor é melhor",J30/K30,K30/J30),""))</f>
        <v/>
      </c>
      <c r="N30" s="7">
        <f>IF(M30="","",IF(M30&gt;=1,"Atingido",IF(M30&gt;=0.8,"Em atenção","Abaixo da meta")))</f>
        <v/>
      </c>
      <c r="O30" s="20">
        <f>IF(OR(J30="",K30=""),"",IF(I30="Menor é melhor",J30-K30,K30-J30))</f>
        <v/>
      </c>
      <c r="P30" s="9" t="n"/>
    </row>
    <row r="31">
      <c r="A31" s="2" t="n"/>
      <c r="B31" s="41" t="n"/>
      <c r="C31" s="41" t="n"/>
      <c r="D31" s="4" t="n"/>
      <c r="E31" s="2" t="n"/>
      <c r="F31" s="4" t="n"/>
      <c r="G31" s="2" t="n"/>
      <c r="H31" s="4" t="n"/>
      <c r="I31" s="2" t="n"/>
      <c r="J31" s="19" t="n"/>
      <c r="K31" s="19" t="n"/>
      <c r="L31" s="2" t="n"/>
      <c r="M31" s="11">
        <f>IF(OR(J31="",K31=""),"",IFERROR(IF(I31="Menor é melhor",J31/K31,K31/J31),""))</f>
        <v/>
      </c>
      <c r="N31" s="12">
        <f>IF(M31="","",IF(M31&gt;=1,"Atingido",IF(M31&gt;=0.8,"Em atenção","Abaixo da meta")))</f>
        <v/>
      </c>
      <c r="O31" s="21">
        <f>IF(OR(J31="",K31=""),"",IF(I31="Menor é melhor",J31-K31,K31-J31))</f>
        <v/>
      </c>
      <c r="P31" s="9" t="n"/>
    </row>
    <row r="32">
      <c r="A32" s="2" t="n"/>
      <c r="B32" s="41" t="n"/>
      <c r="C32" s="41" t="n"/>
      <c r="D32" s="4" t="n"/>
      <c r="E32" s="2" t="n"/>
      <c r="F32" s="4" t="n"/>
      <c r="G32" s="2" t="n"/>
      <c r="H32" s="4" t="n"/>
      <c r="I32" s="2" t="n"/>
      <c r="J32" s="19" t="n"/>
      <c r="K32" s="19" t="n"/>
      <c r="L32" s="2" t="n"/>
      <c r="M32" s="6">
        <f>IF(OR(J32="",K32=""),"",IFERROR(IF(I32="Menor é melhor",J32/K32,K32/J32),""))</f>
        <v/>
      </c>
      <c r="N32" s="7">
        <f>IF(M32="","",IF(M32&gt;=1,"Atingido",IF(M32&gt;=0.8,"Em atenção","Abaixo da meta")))</f>
        <v/>
      </c>
      <c r="O32" s="20">
        <f>IF(OR(J32="",K32=""),"",IF(I32="Menor é melhor",J32-K32,K32-J32))</f>
        <v/>
      </c>
      <c r="P32" s="9" t="n"/>
    </row>
    <row r="33">
      <c r="A33" s="2" t="n"/>
      <c r="B33" s="41" t="n"/>
      <c r="C33" s="41" t="n"/>
      <c r="D33" s="4" t="n"/>
      <c r="E33" s="2" t="n"/>
      <c r="F33" s="4" t="n"/>
      <c r="G33" s="2" t="n"/>
      <c r="H33" s="4" t="n"/>
      <c r="I33" s="2" t="n"/>
      <c r="J33" s="19" t="n"/>
      <c r="K33" s="19" t="n"/>
      <c r="L33" s="2" t="n"/>
      <c r="M33" s="11">
        <f>IF(OR(J33="",K33=""),"",IFERROR(IF(I33="Menor é melhor",J33/K33,K33/J33),""))</f>
        <v/>
      </c>
      <c r="N33" s="12">
        <f>IF(M33="","",IF(M33&gt;=1,"Atingido",IF(M33&gt;=0.8,"Em atenção","Abaixo da meta")))</f>
        <v/>
      </c>
      <c r="O33" s="21">
        <f>IF(OR(J33="",K33=""),"",IF(I33="Menor é melhor",J33-K33,K33-J33))</f>
        <v/>
      </c>
      <c r="P33" s="9" t="n"/>
    </row>
    <row r="34">
      <c r="A34" s="2" t="n"/>
      <c r="B34" s="41" t="n"/>
      <c r="C34" s="41" t="n"/>
      <c r="D34" s="4" t="n"/>
      <c r="E34" s="2" t="n"/>
      <c r="F34" s="4" t="n"/>
      <c r="G34" s="2" t="n"/>
      <c r="H34" s="4" t="n"/>
      <c r="I34" s="2" t="n"/>
      <c r="J34" s="19" t="n"/>
      <c r="K34" s="19" t="n"/>
      <c r="L34" s="2" t="n"/>
      <c r="M34" s="6">
        <f>IF(OR(J34="",K34=""),"",IFERROR(IF(I34="Menor é melhor",J34/K34,K34/J34),""))</f>
        <v/>
      </c>
      <c r="N34" s="7">
        <f>IF(M34="","",IF(M34&gt;=1,"Atingido",IF(M34&gt;=0.8,"Em atenção","Abaixo da meta")))</f>
        <v/>
      </c>
      <c r="O34" s="20">
        <f>IF(OR(J34="",K34=""),"",IF(I34="Menor é melhor",J34-K34,K34-J34))</f>
        <v/>
      </c>
      <c r="P34" s="9" t="n"/>
    </row>
    <row r="35">
      <c r="A35" s="2" t="n"/>
      <c r="B35" s="41" t="n"/>
      <c r="C35" s="41" t="n"/>
      <c r="D35" s="4" t="n"/>
      <c r="E35" s="2" t="n"/>
      <c r="F35" s="4" t="n"/>
      <c r="G35" s="2" t="n"/>
      <c r="H35" s="4" t="n"/>
      <c r="I35" s="2" t="n"/>
      <c r="J35" s="19" t="n"/>
      <c r="K35" s="19" t="n"/>
      <c r="L35" s="2" t="n"/>
      <c r="M35" s="11">
        <f>IF(OR(J35="",K35=""),"",IFERROR(IF(I35="Menor é melhor",J35/K35,K35/J35),""))</f>
        <v/>
      </c>
      <c r="N35" s="12">
        <f>IF(M35="","",IF(M35&gt;=1,"Atingido",IF(M35&gt;=0.8,"Em atenção","Abaixo da meta")))</f>
        <v/>
      </c>
      <c r="O35" s="21">
        <f>IF(OR(J35="",K35=""),"",IF(I35="Menor é melhor",J35-K35,K35-J35))</f>
        <v/>
      </c>
      <c r="P35" s="9" t="n"/>
    </row>
    <row r="36">
      <c r="A36" s="2" t="n"/>
      <c r="B36" s="41" t="n"/>
      <c r="C36" s="41" t="n"/>
      <c r="D36" s="4" t="n"/>
      <c r="E36" s="2" t="n"/>
      <c r="F36" s="4" t="n"/>
      <c r="G36" s="2" t="n"/>
      <c r="H36" s="4" t="n"/>
      <c r="I36" s="2" t="n"/>
      <c r="J36" s="19" t="n"/>
      <c r="K36" s="19" t="n"/>
      <c r="L36" s="2" t="n"/>
      <c r="M36" s="6">
        <f>IF(OR(J36="",K36=""),"",IFERROR(IF(I36="Menor é melhor",J36/K36,K36/J36),""))</f>
        <v/>
      </c>
      <c r="N36" s="7">
        <f>IF(M36="","",IF(M36&gt;=1,"Atingido",IF(M36&gt;=0.8,"Em atenção","Abaixo da meta")))</f>
        <v/>
      </c>
      <c r="O36" s="20">
        <f>IF(OR(J36="",K36=""),"",IF(I36="Menor é melhor",J36-K36,K36-J36))</f>
        <v/>
      </c>
      <c r="P36" s="9" t="n"/>
    </row>
    <row r="37">
      <c r="A37" s="2" t="n"/>
      <c r="B37" s="41" t="n"/>
      <c r="C37" s="41" t="n"/>
      <c r="D37" s="4" t="n"/>
      <c r="E37" s="2" t="n"/>
      <c r="F37" s="4" t="n"/>
      <c r="G37" s="2" t="n"/>
      <c r="H37" s="4" t="n"/>
      <c r="I37" s="2" t="n"/>
      <c r="J37" s="19" t="n"/>
      <c r="K37" s="19" t="n"/>
      <c r="L37" s="2" t="n"/>
      <c r="M37" s="11">
        <f>IF(OR(J37="",K37=""),"",IFERROR(IF(I37="Menor é melhor",J37/K37,K37/J37),""))</f>
        <v/>
      </c>
      <c r="N37" s="12">
        <f>IF(M37="","",IF(M37&gt;=1,"Atingido",IF(M37&gt;=0.8,"Em atenção","Abaixo da meta")))</f>
        <v/>
      </c>
      <c r="O37" s="21">
        <f>IF(OR(J37="",K37=""),"",IF(I37="Menor é melhor",J37-K37,K37-J37))</f>
        <v/>
      </c>
      <c r="P37" s="9" t="n"/>
    </row>
    <row r="38">
      <c r="A38" s="2" t="n"/>
      <c r="B38" s="41" t="n"/>
      <c r="C38" s="41" t="n"/>
      <c r="D38" s="4" t="n"/>
      <c r="E38" s="2" t="n"/>
      <c r="F38" s="4" t="n"/>
      <c r="G38" s="2" t="n"/>
      <c r="H38" s="4" t="n"/>
      <c r="I38" s="2" t="n"/>
      <c r="J38" s="19" t="n"/>
      <c r="K38" s="19" t="n"/>
      <c r="L38" s="2" t="n"/>
      <c r="M38" s="6">
        <f>IF(OR(J38="",K38=""),"",IFERROR(IF(I38="Menor é melhor",J38/K38,K38/J38),""))</f>
        <v/>
      </c>
      <c r="N38" s="7">
        <f>IF(M38="","",IF(M38&gt;=1,"Atingido",IF(M38&gt;=0.8,"Em atenção","Abaixo da meta")))</f>
        <v/>
      </c>
      <c r="O38" s="20">
        <f>IF(OR(J38="",K38=""),"",IF(I38="Menor é melhor",J38-K38,K38-J38))</f>
        <v/>
      </c>
      <c r="P38" s="9" t="n"/>
    </row>
    <row r="39">
      <c r="A39" s="2" t="n"/>
      <c r="B39" s="41" t="n"/>
      <c r="C39" s="41" t="n"/>
      <c r="D39" s="4" t="n"/>
      <c r="E39" s="2" t="n"/>
      <c r="F39" s="4" t="n"/>
      <c r="G39" s="2" t="n"/>
      <c r="H39" s="4" t="n"/>
      <c r="I39" s="2" t="n"/>
      <c r="J39" s="19" t="n"/>
      <c r="K39" s="19" t="n"/>
      <c r="L39" s="2" t="n"/>
      <c r="M39" s="11">
        <f>IF(OR(J39="",K39=""),"",IFERROR(IF(I39="Menor é melhor",J39/K39,K39/J39),""))</f>
        <v/>
      </c>
      <c r="N39" s="12">
        <f>IF(M39="","",IF(M39&gt;=1,"Atingido",IF(M39&gt;=0.8,"Em atenção","Abaixo da meta")))</f>
        <v/>
      </c>
      <c r="O39" s="21">
        <f>IF(OR(J39="",K39=""),"",IF(I39="Menor é melhor",J39-K39,K39-J39))</f>
        <v/>
      </c>
      <c r="P39" s="9" t="n"/>
    </row>
    <row r="40">
      <c r="A40" s="2" t="n"/>
      <c r="B40" s="41" t="n"/>
      <c r="C40" s="41" t="n"/>
      <c r="D40" s="4" t="n"/>
      <c r="E40" s="2" t="n"/>
      <c r="F40" s="4" t="n"/>
      <c r="G40" s="2" t="n"/>
      <c r="H40" s="4" t="n"/>
      <c r="I40" s="2" t="n"/>
      <c r="J40" s="19" t="n"/>
      <c r="K40" s="19" t="n"/>
      <c r="L40" s="2" t="n"/>
      <c r="M40" s="6">
        <f>IF(OR(J40="",K40=""),"",IFERROR(IF(I40="Menor é melhor",J40/K40,K40/J40),""))</f>
        <v/>
      </c>
      <c r="N40" s="7">
        <f>IF(M40="","",IF(M40&gt;=1,"Atingido",IF(M40&gt;=0.8,"Em atenção","Abaixo da meta")))</f>
        <v/>
      </c>
      <c r="O40" s="20">
        <f>IF(OR(J40="",K40=""),"",IF(I40="Menor é melhor",J40-K40,K40-J40))</f>
        <v/>
      </c>
      <c r="P40" s="9" t="n"/>
    </row>
    <row r="41">
      <c r="A41" s="2" t="n"/>
      <c r="B41" s="41" t="n"/>
      <c r="C41" s="41" t="n"/>
      <c r="D41" s="4" t="n"/>
      <c r="E41" s="2" t="n"/>
      <c r="F41" s="4" t="n"/>
      <c r="G41" s="2" t="n"/>
      <c r="H41" s="4" t="n"/>
      <c r="I41" s="2" t="n"/>
      <c r="J41" s="19" t="n"/>
      <c r="K41" s="19" t="n"/>
      <c r="L41" s="2" t="n"/>
      <c r="M41" s="11">
        <f>IF(OR(J41="",K41=""),"",IFERROR(IF(I41="Menor é melhor",J41/K41,K41/J41),""))</f>
        <v/>
      </c>
      <c r="N41" s="12">
        <f>IF(M41="","",IF(M41&gt;=1,"Atingido",IF(M41&gt;=0.8,"Em atenção","Abaixo da meta")))</f>
        <v/>
      </c>
      <c r="O41" s="21">
        <f>IF(OR(J41="",K41=""),"",IF(I41="Menor é melhor",J41-K41,K41-J41))</f>
        <v/>
      </c>
      <c r="P41" s="9" t="n"/>
    </row>
    <row r="42">
      <c r="A42" s="2" t="n"/>
      <c r="B42" s="41" t="n"/>
      <c r="C42" s="41" t="n"/>
      <c r="D42" s="4" t="n"/>
      <c r="E42" s="2" t="n"/>
      <c r="F42" s="4" t="n"/>
      <c r="G42" s="2" t="n"/>
      <c r="H42" s="4" t="n"/>
      <c r="I42" s="2" t="n"/>
      <c r="J42" s="19" t="n"/>
      <c r="K42" s="19" t="n"/>
      <c r="L42" s="2" t="n"/>
      <c r="M42" s="6">
        <f>IF(OR(J42="",K42=""),"",IFERROR(IF(I42="Menor é melhor",J42/K42,K42/J42),""))</f>
        <v/>
      </c>
      <c r="N42" s="7">
        <f>IF(M42="","",IF(M42&gt;=1,"Atingido",IF(M42&gt;=0.8,"Em atenção","Abaixo da meta")))</f>
        <v/>
      </c>
      <c r="O42" s="20">
        <f>IF(OR(J42="",K42=""),"",IF(I42="Menor é melhor",J42-K42,K42-J42))</f>
        <v/>
      </c>
      <c r="P42" s="9" t="n"/>
    </row>
    <row r="43">
      <c r="A43" s="2" t="n"/>
      <c r="B43" s="41" t="n"/>
      <c r="C43" s="41" t="n"/>
      <c r="D43" s="4" t="n"/>
      <c r="E43" s="2" t="n"/>
      <c r="F43" s="4" t="n"/>
      <c r="G43" s="2" t="n"/>
      <c r="H43" s="4" t="n"/>
      <c r="I43" s="2" t="n"/>
      <c r="J43" s="19" t="n"/>
      <c r="K43" s="19" t="n"/>
      <c r="L43" s="2" t="n"/>
      <c r="M43" s="11">
        <f>IF(OR(J43="",K43=""),"",IFERROR(IF(I43="Menor é melhor",J43/K43,K43/J43),""))</f>
        <v/>
      </c>
      <c r="N43" s="12">
        <f>IF(M43="","",IF(M43&gt;=1,"Atingido",IF(M43&gt;=0.8,"Em atenção","Abaixo da meta")))</f>
        <v/>
      </c>
      <c r="O43" s="21">
        <f>IF(OR(J43="",K43=""),"",IF(I43="Menor é melhor",J43-K43,K43-J43))</f>
        <v/>
      </c>
      <c r="P43" s="9" t="n"/>
    </row>
    <row r="44">
      <c r="A44" s="2" t="n"/>
      <c r="B44" s="41" t="n"/>
      <c r="C44" s="41" t="n"/>
      <c r="D44" s="4" t="n"/>
      <c r="E44" s="2" t="n"/>
      <c r="F44" s="4" t="n"/>
      <c r="G44" s="2" t="n"/>
      <c r="H44" s="4" t="n"/>
      <c r="I44" s="2" t="n"/>
      <c r="J44" s="19" t="n"/>
      <c r="K44" s="19" t="n"/>
      <c r="L44" s="2" t="n"/>
      <c r="M44" s="6">
        <f>IF(OR(J44="",K44=""),"",IFERROR(IF(I44="Menor é melhor",J44/K44,K44/J44),""))</f>
        <v/>
      </c>
      <c r="N44" s="7">
        <f>IF(M44="","",IF(M44&gt;=1,"Atingido",IF(M44&gt;=0.8,"Em atenção","Abaixo da meta")))</f>
        <v/>
      </c>
      <c r="O44" s="20">
        <f>IF(OR(J44="",K44=""),"",IF(I44="Menor é melhor",J44-K44,K44-J44))</f>
        <v/>
      </c>
      <c r="P44" s="9" t="n"/>
    </row>
    <row r="45">
      <c r="A45" s="2" t="n"/>
      <c r="B45" s="41" t="n"/>
      <c r="C45" s="41" t="n"/>
      <c r="D45" s="4" t="n"/>
      <c r="E45" s="2" t="n"/>
      <c r="F45" s="4" t="n"/>
      <c r="G45" s="2" t="n"/>
      <c r="H45" s="4" t="n"/>
      <c r="I45" s="2" t="n"/>
      <c r="J45" s="19" t="n"/>
      <c r="K45" s="19" t="n"/>
      <c r="L45" s="2" t="n"/>
      <c r="M45" s="11">
        <f>IF(OR(J45="",K45=""),"",IFERROR(IF(I45="Menor é melhor",J45/K45,K45/J45),""))</f>
        <v/>
      </c>
      <c r="N45" s="12">
        <f>IF(M45="","",IF(M45&gt;=1,"Atingido",IF(M45&gt;=0.8,"Em atenção","Abaixo da meta")))</f>
        <v/>
      </c>
      <c r="O45" s="21">
        <f>IF(OR(J45="",K45=""),"",IF(I45="Menor é melhor",J45-K45,K45-J45))</f>
        <v/>
      </c>
      <c r="P45" s="9" t="n"/>
    </row>
    <row r="46">
      <c r="A46" s="2" t="n"/>
      <c r="B46" s="41" t="n"/>
      <c r="C46" s="41" t="n"/>
      <c r="D46" s="4" t="n"/>
      <c r="E46" s="2" t="n"/>
      <c r="F46" s="4" t="n"/>
      <c r="G46" s="2" t="n"/>
      <c r="H46" s="4" t="n"/>
      <c r="I46" s="2" t="n"/>
      <c r="J46" s="19" t="n"/>
      <c r="K46" s="19" t="n"/>
      <c r="L46" s="2" t="n"/>
      <c r="M46" s="6">
        <f>IF(OR(J46="",K46=""),"",IFERROR(IF(I46="Menor é melhor",J46/K46,K46/J46),""))</f>
        <v/>
      </c>
      <c r="N46" s="7">
        <f>IF(M46="","",IF(M46&gt;=1,"Atingido",IF(M46&gt;=0.8,"Em atenção","Abaixo da meta")))</f>
        <v/>
      </c>
      <c r="O46" s="20">
        <f>IF(OR(J46="",K46=""),"",IF(I46="Menor é melhor",J46-K46,K46-J46))</f>
        <v/>
      </c>
      <c r="P46" s="9" t="n"/>
    </row>
    <row r="47">
      <c r="A47" s="2" t="n"/>
      <c r="B47" s="41" t="n"/>
      <c r="C47" s="41" t="n"/>
      <c r="D47" s="4" t="n"/>
      <c r="E47" s="2" t="n"/>
      <c r="F47" s="4" t="n"/>
      <c r="G47" s="2" t="n"/>
      <c r="H47" s="4" t="n"/>
      <c r="I47" s="2" t="n"/>
      <c r="J47" s="19" t="n"/>
      <c r="K47" s="19" t="n"/>
      <c r="L47" s="2" t="n"/>
      <c r="M47" s="11">
        <f>IF(OR(J47="",K47=""),"",IFERROR(IF(I47="Menor é melhor",J47/K47,K47/J47),""))</f>
        <v/>
      </c>
      <c r="N47" s="12">
        <f>IF(M47="","",IF(M47&gt;=1,"Atingido",IF(M47&gt;=0.8,"Em atenção","Abaixo da meta")))</f>
        <v/>
      </c>
      <c r="O47" s="21">
        <f>IF(OR(J47="",K47=""),"",IF(I47="Menor é melhor",J47-K47,K47-J47))</f>
        <v/>
      </c>
      <c r="P47" s="9" t="n"/>
    </row>
    <row r="48">
      <c r="A48" s="2" t="n"/>
      <c r="B48" s="41" t="n"/>
      <c r="C48" s="41" t="n"/>
      <c r="D48" s="4" t="n"/>
      <c r="E48" s="2" t="n"/>
      <c r="F48" s="4" t="n"/>
      <c r="G48" s="2" t="n"/>
      <c r="H48" s="4" t="n"/>
      <c r="I48" s="2" t="n"/>
      <c r="J48" s="19" t="n"/>
      <c r="K48" s="19" t="n"/>
      <c r="L48" s="2" t="n"/>
      <c r="M48" s="6">
        <f>IF(OR(J48="",K48=""),"",IFERROR(IF(I48="Menor é melhor",J48/K48,K48/J48),""))</f>
        <v/>
      </c>
      <c r="N48" s="7">
        <f>IF(M48="","",IF(M48&gt;=1,"Atingido",IF(M48&gt;=0.8,"Em atenção","Abaixo da meta")))</f>
        <v/>
      </c>
      <c r="O48" s="20">
        <f>IF(OR(J48="",K48=""),"",IF(I48="Menor é melhor",J48-K48,K48-J48))</f>
        <v/>
      </c>
      <c r="P48" s="9" t="n"/>
    </row>
    <row r="49">
      <c r="A49" s="2" t="n"/>
      <c r="B49" s="41" t="n"/>
      <c r="C49" s="41" t="n"/>
      <c r="D49" s="4" t="n"/>
      <c r="E49" s="2" t="n"/>
      <c r="F49" s="4" t="n"/>
      <c r="G49" s="2" t="n"/>
      <c r="H49" s="4" t="n"/>
      <c r="I49" s="2" t="n"/>
      <c r="J49" s="19" t="n"/>
      <c r="K49" s="19" t="n"/>
      <c r="L49" s="2" t="n"/>
      <c r="M49" s="11">
        <f>IF(OR(J49="",K49=""),"",IFERROR(IF(I49="Menor é melhor",J49/K49,K49/J49),""))</f>
        <v/>
      </c>
      <c r="N49" s="12">
        <f>IF(M49="","",IF(M49&gt;=1,"Atingido",IF(M49&gt;=0.8,"Em atenção","Abaixo da meta")))</f>
        <v/>
      </c>
      <c r="O49" s="21">
        <f>IF(OR(J49="",K49=""),"",IF(I49="Menor é melhor",J49-K49,K49-J49))</f>
        <v/>
      </c>
      <c r="P49" s="9" t="n"/>
    </row>
    <row r="50">
      <c r="A50" s="2" t="n"/>
      <c r="B50" s="41" t="n"/>
      <c r="C50" s="41" t="n"/>
      <c r="D50" s="4" t="n"/>
      <c r="E50" s="2" t="n"/>
      <c r="F50" s="4" t="n"/>
      <c r="G50" s="2" t="n"/>
      <c r="H50" s="4" t="n"/>
      <c r="I50" s="2" t="n"/>
      <c r="J50" s="19" t="n"/>
      <c r="K50" s="19" t="n"/>
      <c r="L50" s="2" t="n"/>
      <c r="M50" s="6">
        <f>IF(OR(J50="",K50=""),"",IFERROR(IF(I50="Menor é melhor",J50/K50,K50/J50),""))</f>
        <v/>
      </c>
      <c r="N50" s="7">
        <f>IF(M50="","",IF(M50&gt;=1,"Atingido",IF(M50&gt;=0.8,"Em atenção","Abaixo da meta")))</f>
        <v/>
      </c>
      <c r="O50" s="20">
        <f>IF(OR(J50="",K50=""),"",IF(I50="Menor é melhor",J50-K50,K50-J50))</f>
        <v/>
      </c>
      <c r="P50" s="9" t="n"/>
    </row>
    <row r="51">
      <c r="A51" s="2" t="n"/>
      <c r="B51" s="41" t="n"/>
      <c r="C51" s="41" t="n"/>
      <c r="D51" s="4" t="n"/>
      <c r="E51" s="2" t="n"/>
      <c r="F51" s="4" t="n"/>
      <c r="G51" s="2" t="n"/>
      <c r="H51" s="4" t="n"/>
      <c r="I51" s="2" t="n"/>
      <c r="J51" s="19" t="n"/>
      <c r="K51" s="19" t="n"/>
      <c r="L51" s="2" t="n"/>
      <c r="M51" s="11">
        <f>IF(OR(J51="",K51=""),"",IFERROR(IF(I51="Menor é melhor",J51/K51,K51/J51),""))</f>
        <v/>
      </c>
      <c r="N51" s="12">
        <f>IF(M51="","",IF(M51&gt;=1,"Atingido",IF(M51&gt;=0.8,"Em atenção","Abaixo da meta")))</f>
        <v/>
      </c>
      <c r="O51" s="21">
        <f>IF(OR(J51="",K51=""),"",IF(I51="Menor é melhor",J51-K51,K51-J51))</f>
        <v/>
      </c>
      <c r="P51" s="9" t="n"/>
    </row>
    <row r="52">
      <c r="A52" s="2" t="n"/>
      <c r="B52" s="41" t="n"/>
      <c r="C52" s="41" t="n"/>
      <c r="D52" s="4" t="n"/>
      <c r="E52" s="2" t="n"/>
      <c r="F52" s="4" t="n"/>
      <c r="G52" s="2" t="n"/>
      <c r="H52" s="4" t="n"/>
      <c r="I52" s="2" t="n"/>
      <c r="J52" s="19" t="n"/>
      <c r="K52" s="19" t="n"/>
      <c r="L52" s="2" t="n"/>
      <c r="M52" s="6">
        <f>IF(OR(J52="",K52=""),"",IFERROR(IF(I52="Menor é melhor",J52/K52,K52/J52),""))</f>
        <v/>
      </c>
      <c r="N52" s="7">
        <f>IF(M52="","",IF(M52&gt;=1,"Atingido",IF(M52&gt;=0.8,"Em atenção","Abaixo da meta")))</f>
        <v/>
      </c>
      <c r="O52" s="20">
        <f>IF(OR(J52="",K52=""),"",IF(I52="Menor é melhor",J52-K52,K52-J52))</f>
        <v/>
      </c>
      <c r="P52" s="9" t="n"/>
    </row>
    <row r="53">
      <c r="A53" s="2" t="n"/>
      <c r="B53" s="41" t="n"/>
      <c r="C53" s="41" t="n"/>
      <c r="D53" s="4" t="n"/>
      <c r="E53" s="2" t="n"/>
      <c r="F53" s="4" t="n"/>
      <c r="G53" s="2" t="n"/>
      <c r="H53" s="4" t="n"/>
      <c r="I53" s="2" t="n"/>
      <c r="J53" s="19" t="n"/>
      <c r="K53" s="19" t="n"/>
      <c r="L53" s="2" t="n"/>
      <c r="M53" s="11">
        <f>IF(OR(J53="",K53=""),"",IFERROR(IF(I53="Menor é melhor",J53/K53,K53/J53),""))</f>
        <v/>
      </c>
      <c r="N53" s="12">
        <f>IF(M53="","",IF(M53&gt;=1,"Atingido",IF(M53&gt;=0.8,"Em atenção","Abaixo da meta")))</f>
        <v/>
      </c>
      <c r="O53" s="21">
        <f>IF(OR(J53="",K53=""),"",IF(I53="Menor é melhor",J53-K53,K53-J53))</f>
        <v/>
      </c>
      <c r="P53" s="9" t="n"/>
    </row>
    <row r="54">
      <c r="A54" s="2" t="n"/>
      <c r="B54" s="41" t="n"/>
      <c r="C54" s="41" t="n"/>
      <c r="D54" s="4" t="n"/>
      <c r="E54" s="2" t="n"/>
      <c r="F54" s="4" t="n"/>
      <c r="G54" s="2" t="n"/>
      <c r="H54" s="4" t="n"/>
      <c r="I54" s="2" t="n"/>
      <c r="J54" s="19" t="n"/>
      <c r="K54" s="19" t="n"/>
      <c r="L54" s="2" t="n"/>
      <c r="M54" s="6">
        <f>IF(OR(J54="",K54=""),"",IFERROR(IF(I54="Menor é melhor",J54/K54,K54/J54),""))</f>
        <v/>
      </c>
      <c r="N54" s="7">
        <f>IF(M54="","",IF(M54&gt;=1,"Atingido",IF(M54&gt;=0.8,"Em atenção","Abaixo da meta")))</f>
        <v/>
      </c>
      <c r="O54" s="20">
        <f>IF(OR(J54="",K54=""),"",IF(I54="Menor é melhor",J54-K54,K54-J54))</f>
        <v/>
      </c>
      <c r="P54" s="9" t="n"/>
    </row>
    <row r="55">
      <c r="A55" s="2" t="n"/>
      <c r="B55" s="41" t="n"/>
      <c r="C55" s="41" t="n"/>
      <c r="D55" s="4" t="n"/>
      <c r="E55" s="2" t="n"/>
      <c r="F55" s="4" t="n"/>
      <c r="G55" s="2" t="n"/>
      <c r="H55" s="4" t="n"/>
      <c r="I55" s="2" t="n"/>
      <c r="J55" s="19" t="n"/>
      <c r="K55" s="19" t="n"/>
      <c r="L55" s="2" t="n"/>
      <c r="M55" s="11">
        <f>IF(OR(J55="",K55=""),"",IFERROR(IF(I55="Menor é melhor",J55/K55,K55/J55),""))</f>
        <v/>
      </c>
      <c r="N55" s="12">
        <f>IF(M55="","",IF(M55&gt;=1,"Atingido",IF(M55&gt;=0.8,"Em atenção","Abaixo da meta")))</f>
        <v/>
      </c>
      <c r="O55" s="21">
        <f>IF(OR(J55="",K55=""),"",IF(I55="Menor é melhor",J55-K55,K55-J55))</f>
        <v/>
      </c>
      <c r="P55" s="9" t="n"/>
    </row>
    <row r="56">
      <c r="A56" s="2" t="n"/>
      <c r="B56" s="41" t="n"/>
      <c r="C56" s="41" t="n"/>
      <c r="D56" s="4" t="n"/>
      <c r="E56" s="2" t="n"/>
      <c r="F56" s="4" t="n"/>
      <c r="G56" s="2" t="n"/>
      <c r="H56" s="4" t="n"/>
      <c r="I56" s="2" t="n"/>
      <c r="J56" s="19" t="n"/>
      <c r="K56" s="19" t="n"/>
      <c r="L56" s="2" t="n"/>
      <c r="M56" s="6">
        <f>IF(OR(J56="",K56=""),"",IFERROR(IF(I56="Menor é melhor",J56/K56,K56/J56),""))</f>
        <v/>
      </c>
      <c r="N56" s="7">
        <f>IF(M56="","",IF(M56&gt;=1,"Atingido",IF(M56&gt;=0.8,"Em atenção","Abaixo da meta")))</f>
        <v/>
      </c>
      <c r="O56" s="20">
        <f>IF(OR(J56="",K56=""),"",IF(I56="Menor é melhor",J56-K56,K56-J56))</f>
        <v/>
      </c>
      <c r="P56" s="9" t="n"/>
    </row>
    <row r="57">
      <c r="A57" s="2" t="n"/>
      <c r="B57" s="41" t="n"/>
      <c r="C57" s="41" t="n"/>
      <c r="D57" s="4" t="n"/>
      <c r="E57" s="2" t="n"/>
      <c r="F57" s="4" t="n"/>
      <c r="G57" s="2" t="n"/>
      <c r="H57" s="4" t="n"/>
      <c r="I57" s="2" t="n"/>
      <c r="J57" s="19" t="n"/>
      <c r="K57" s="19" t="n"/>
      <c r="L57" s="2" t="n"/>
      <c r="M57" s="11">
        <f>IF(OR(J57="",K57=""),"",IFERROR(IF(I57="Menor é melhor",J57/K57,K57/J57),""))</f>
        <v/>
      </c>
      <c r="N57" s="12">
        <f>IF(M57="","",IF(M57&gt;=1,"Atingido",IF(M57&gt;=0.8,"Em atenção","Abaixo da meta")))</f>
        <v/>
      </c>
      <c r="O57" s="21">
        <f>IF(OR(J57="",K57=""),"",IF(I57="Menor é melhor",J57-K57,K57-J57))</f>
        <v/>
      </c>
      <c r="P57" s="9" t="n"/>
    </row>
    <row r="58">
      <c r="A58" s="2" t="n"/>
      <c r="B58" s="41" t="n"/>
      <c r="C58" s="41" t="n"/>
      <c r="D58" s="4" t="n"/>
      <c r="E58" s="2" t="n"/>
      <c r="F58" s="4" t="n"/>
      <c r="G58" s="2" t="n"/>
      <c r="H58" s="4" t="n"/>
      <c r="I58" s="2" t="n"/>
      <c r="J58" s="19" t="n"/>
      <c r="K58" s="19" t="n"/>
      <c r="L58" s="2" t="n"/>
      <c r="M58" s="6">
        <f>IF(OR(J58="",K58=""),"",IFERROR(IF(I58="Menor é melhor",J58/K58,K58/J58),""))</f>
        <v/>
      </c>
      <c r="N58" s="7">
        <f>IF(M58="","",IF(M58&gt;=1,"Atingido",IF(M58&gt;=0.8,"Em atenção","Abaixo da meta")))</f>
        <v/>
      </c>
      <c r="O58" s="20">
        <f>IF(OR(J58="",K58=""),"",IF(I58="Menor é melhor",J58-K58,K58-J58))</f>
        <v/>
      </c>
      <c r="P58" s="9" t="n"/>
    </row>
    <row r="59">
      <c r="A59" s="2" t="n"/>
      <c r="B59" s="41" t="n"/>
      <c r="C59" s="41" t="n"/>
      <c r="D59" s="4" t="n"/>
      <c r="E59" s="2" t="n"/>
      <c r="F59" s="4" t="n"/>
      <c r="G59" s="2" t="n"/>
      <c r="H59" s="4" t="n"/>
      <c r="I59" s="2" t="n"/>
      <c r="J59" s="19" t="n"/>
      <c r="K59" s="19" t="n"/>
      <c r="L59" s="2" t="n"/>
      <c r="M59" s="11">
        <f>IF(OR(J59="",K59=""),"",IFERROR(IF(I59="Menor é melhor",J59/K59,K59/J59),""))</f>
        <v/>
      </c>
      <c r="N59" s="12">
        <f>IF(M59="","",IF(M59&gt;=1,"Atingido",IF(M59&gt;=0.8,"Em atenção","Abaixo da meta")))</f>
        <v/>
      </c>
      <c r="O59" s="21">
        <f>IF(OR(J59="",K59=""),"",IF(I59="Menor é melhor",J59-K59,K59-J59))</f>
        <v/>
      </c>
      <c r="P59" s="9" t="n"/>
    </row>
    <row r="60">
      <c r="A60" s="2" t="n"/>
      <c r="B60" s="41" t="n"/>
      <c r="C60" s="41" t="n"/>
      <c r="D60" s="4" t="n"/>
      <c r="E60" s="2" t="n"/>
      <c r="F60" s="4" t="n"/>
      <c r="G60" s="2" t="n"/>
      <c r="H60" s="4" t="n"/>
      <c r="I60" s="2" t="n"/>
      <c r="J60" s="19" t="n"/>
      <c r="K60" s="19" t="n"/>
      <c r="L60" s="2" t="n"/>
      <c r="M60" s="6">
        <f>IF(OR(J60="",K60=""),"",IFERROR(IF(I60="Menor é melhor",J60/K60,K60/J60),""))</f>
        <v/>
      </c>
      <c r="N60" s="7">
        <f>IF(M60="","",IF(M60&gt;=1,"Atingido",IF(M60&gt;=0.8,"Em atenção","Abaixo da meta")))</f>
        <v/>
      </c>
      <c r="O60" s="20">
        <f>IF(OR(J60="",K60=""),"",IF(I60="Menor é melhor",J60-K60,K60-J60))</f>
        <v/>
      </c>
      <c r="P60" s="9" t="n"/>
    </row>
    <row r="61">
      <c r="A61" s="2" t="n"/>
      <c r="B61" s="41" t="n"/>
      <c r="C61" s="41" t="n"/>
      <c r="D61" s="4" t="n"/>
      <c r="E61" s="2" t="n"/>
      <c r="F61" s="4" t="n"/>
      <c r="G61" s="2" t="n"/>
      <c r="H61" s="4" t="n"/>
      <c r="I61" s="2" t="n"/>
      <c r="J61" s="19" t="n"/>
      <c r="K61" s="19" t="n"/>
      <c r="L61" s="2" t="n"/>
      <c r="M61" s="11">
        <f>IF(OR(J61="",K61=""),"",IFERROR(IF(I61="Menor é melhor",J61/K61,K61/J61),""))</f>
        <v/>
      </c>
      <c r="N61" s="12">
        <f>IF(M61="","",IF(M61&gt;=1,"Atingido",IF(M61&gt;=0.8,"Em atenção","Abaixo da meta")))</f>
        <v/>
      </c>
      <c r="O61" s="21">
        <f>IF(OR(J61="",K61=""),"",IF(I61="Menor é melhor",J61-K61,K61-J61))</f>
        <v/>
      </c>
      <c r="P61" s="9" t="n"/>
    </row>
    <row r="62">
      <c r="A62" s="2" t="n"/>
      <c r="B62" s="41" t="n"/>
      <c r="C62" s="41" t="n"/>
      <c r="D62" s="4" t="n"/>
      <c r="E62" s="2" t="n"/>
      <c r="F62" s="4" t="n"/>
      <c r="G62" s="2" t="n"/>
      <c r="H62" s="4" t="n"/>
      <c r="I62" s="2" t="n"/>
      <c r="J62" s="19" t="n"/>
      <c r="K62" s="19" t="n"/>
      <c r="L62" s="2" t="n"/>
      <c r="M62" s="6">
        <f>IF(OR(J62="",K62=""),"",IFERROR(IF(I62="Menor é melhor",J62/K62,K62/J62),""))</f>
        <v/>
      </c>
      <c r="N62" s="7">
        <f>IF(M62="","",IF(M62&gt;=1,"Atingido",IF(M62&gt;=0.8,"Em atenção","Abaixo da meta")))</f>
        <v/>
      </c>
      <c r="O62" s="20">
        <f>IF(OR(J62="",K62=""),"",IF(I62="Menor é melhor",J62-K62,K62-J62))</f>
        <v/>
      </c>
      <c r="P62" s="9" t="n"/>
    </row>
    <row r="63">
      <c r="A63" s="2" t="n"/>
      <c r="B63" s="41" t="n"/>
      <c r="C63" s="41" t="n"/>
      <c r="D63" s="4" t="n"/>
      <c r="E63" s="2" t="n"/>
      <c r="F63" s="4" t="n"/>
      <c r="G63" s="2" t="n"/>
      <c r="H63" s="4" t="n"/>
      <c r="I63" s="2" t="n"/>
      <c r="J63" s="19" t="n"/>
      <c r="K63" s="19" t="n"/>
      <c r="L63" s="2" t="n"/>
      <c r="M63" s="11">
        <f>IF(OR(J63="",K63=""),"",IFERROR(IF(I63="Menor é melhor",J63/K63,K63/J63),""))</f>
        <v/>
      </c>
      <c r="N63" s="12">
        <f>IF(M63="","",IF(M63&gt;=1,"Atingido",IF(M63&gt;=0.8,"Em atenção","Abaixo da meta")))</f>
        <v/>
      </c>
      <c r="O63" s="21">
        <f>IF(OR(J63="",K63=""),"",IF(I63="Menor é melhor",J63-K63,K63-J63))</f>
        <v/>
      </c>
      <c r="P63" s="9" t="n"/>
    </row>
    <row r="64">
      <c r="A64" s="2" t="n"/>
      <c r="B64" s="41" t="n"/>
      <c r="C64" s="41" t="n"/>
      <c r="D64" s="4" t="n"/>
      <c r="E64" s="2" t="n"/>
      <c r="F64" s="4" t="n"/>
      <c r="G64" s="2" t="n"/>
      <c r="H64" s="4" t="n"/>
      <c r="I64" s="2" t="n"/>
      <c r="J64" s="19" t="n"/>
      <c r="K64" s="19" t="n"/>
      <c r="L64" s="2" t="n"/>
      <c r="M64" s="6">
        <f>IF(OR(J64="",K64=""),"",IFERROR(IF(I64="Menor é melhor",J64/K64,K64/J64),""))</f>
        <v/>
      </c>
      <c r="N64" s="7">
        <f>IF(M64="","",IF(M64&gt;=1,"Atingido",IF(M64&gt;=0.8,"Em atenção","Abaixo da meta")))</f>
        <v/>
      </c>
      <c r="O64" s="20">
        <f>IF(OR(J64="",K64=""),"",IF(I64="Menor é melhor",J64-K64,K64-J64))</f>
        <v/>
      </c>
      <c r="P64" s="9" t="n"/>
    </row>
    <row r="65">
      <c r="A65" s="2" t="n"/>
      <c r="B65" s="41" t="n"/>
      <c r="C65" s="41" t="n"/>
      <c r="D65" s="4" t="n"/>
      <c r="E65" s="2" t="n"/>
      <c r="F65" s="4" t="n"/>
      <c r="G65" s="2" t="n"/>
      <c r="H65" s="4" t="n"/>
      <c r="I65" s="2" t="n"/>
      <c r="J65" s="19" t="n"/>
      <c r="K65" s="19" t="n"/>
      <c r="L65" s="2" t="n"/>
      <c r="M65" s="11">
        <f>IF(OR(J65="",K65=""),"",IFERROR(IF(I65="Menor é melhor",J65/K65,K65/J65),""))</f>
        <v/>
      </c>
      <c r="N65" s="12">
        <f>IF(M65="","",IF(M65&gt;=1,"Atingido",IF(M65&gt;=0.8,"Em atenção","Abaixo da meta")))</f>
        <v/>
      </c>
      <c r="O65" s="21">
        <f>IF(OR(J65="",K65=""),"",IF(I65="Menor é melhor",J65-K65,K65-J65))</f>
        <v/>
      </c>
      <c r="P65" s="9" t="n"/>
    </row>
    <row r="66">
      <c r="A66" s="2" t="n"/>
      <c r="B66" s="41" t="n"/>
      <c r="C66" s="41" t="n"/>
      <c r="D66" s="4" t="n"/>
      <c r="E66" s="2" t="n"/>
      <c r="F66" s="4" t="n"/>
      <c r="G66" s="2" t="n"/>
      <c r="H66" s="4" t="n"/>
      <c r="I66" s="2" t="n"/>
      <c r="J66" s="19" t="n"/>
      <c r="K66" s="19" t="n"/>
      <c r="L66" s="2" t="n"/>
      <c r="M66" s="6">
        <f>IF(OR(J66="",K66=""),"",IFERROR(IF(I66="Menor é melhor",J66/K66,K66/J66),""))</f>
        <v/>
      </c>
      <c r="N66" s="7">
        <f>IF(M66="","",IF(M66&gt;=1,"Atingido",IF(M66&gt;=0.8,"Em atenção","Abaixo da meta")))</f>
        <v/>
      </c>
      <c r="O66" s="20">
        <f>IF(OR(J66="",K66=""),"",IF(I66="Menor é melhor",J66-K66,K66-J66))</f>
        <v/>
      </c>
      <c r="P66" s="9" t="n"/>
    </row>
    <row r="67">
      <c r="A67" s="2" t="n"/>
      <c r="B67" s="41" t="n"/>
      <c r="C67" s="41" t="n"/>
      <c r="D67" s="4" t="n"/>
      <c r="E67" s="2" t="n"/>
      <c r="F67" s="4" t="n"/>
      <c r="G67" s="2" t="n"/>
      <c r="H67" s="4" t="n"/>
      <c r="I67" s="2" t="n"/>
      <c r="J67" s="19" t="n"/>
      <c r="K67" s="19" t="n"/>
      <c r="L67" s="2" t="n"/>
      <c r="M67" s="11">
        <f>IF(OR(J67="",K67=""),"",IFERROR(IF(I67="Menor é melhor",J67/K67,K67/J67),""))</f>
        <v/>
      </c>
      <c r="N67" s="12">
        <f>IF(M67="","",IF(M67&gt;=1,"Atingido",IF(M67&gt;=0.8,"Em atenção","Abaixo da meta")))</f>
        <v/>
      </c>
      <c r="O67" s="21">
        <f>IF(OR(J67="",K67=""),"",IF(I67="Menor é melhor",J67-K67,K67-J67))</f>
        <v/>
      </c>
      <c r="P67" s="9" t="n"/>
    </row>
    <row r="68">
      <c r="A68" s="2" t="n"/>
      <c r="B68" s="41" t="n"/>
      <c r="C68" s="41" t="n"/>
      <c r="D68" s="4" t="n"/>
      <c r="E68" s="2" t="n"/>
      <c r="F68" s="4" t="n"/>
      <c r="G68" s="2" t="n"/>
      <c r="H68" s="4" t="n"/>
      <c r="I68" s="2" t="n"/>
      <c r="J68" s="19" t="n"/>
      <c r="K68" s="19" t="n"/>
      <c r="L68" s="2" t="n"/>
      <c r="M68" s="6">
        <f>IF(OR(J68="",K68=""),"",IFERROR(IF(I68="Menor é melhor",J68/K68,K68/J68),""))</f>
        <v/>
      </c>
      <c r="N68" s="7">
        <f>IF(M68="","",IF(M68&gt;=1,"Atingido",IF(M68&gt;=0.8,"Em atenção","Abaixo da meta")))</f>
        <v/>
      </c>
      <c r="O68" s="20">
        <f>IF(OR(J68="",K68=""),"",IF(I68="Menor é melhor",J68-K68,K68-J68))</f>
        <v/>
      </c>
      <c r="P68" s="9" t="n"/>
    </row>
    <row r="69">
      <c r="A69" s="2" t="n"/>
      <c r="B69" s="41" t="n"/>
      <c r="C69" s="41" t="n"/>
      <c r="D69" s="4" t="n"/>
      <c r="E69" s="2" t="n"/>
      <c r="F69" s="4" t="n"/>
      <c r="G69" s="2" t="n"/>
      <c r="H69" s="4" t="n"/>
      <c r="I69" s="2" t="n"/>
      <c r="J69" s="19" t="n"/>
      <c r="K69" s="19" t="n"/>
      <c r="L69" s="2" t="n"/>
      <c r="M69" s="11">
        <f>IF(OR(J69="",K69=""),"",IFERROR(IF(I69="Menor é melhor",J69/K69,K69/J69),""))</f>
        <v/>
      </c>
      <c r="N69" s="12">
        <f>IF(M69="","",IF(M69&gt;=1,"Atingido",IF(M69&gt;=0.8,"Em atenção","Abaixo da meta")))</f>
        <v/>
      </c>
      <c r="O69" s="21">
        <f>IF(OR(J69="",K69=""),"",IF(I69="Menor é melhor",J69-K69,K69-J69))</f>
        <v/>
      </c>
      <c r="P69" s="9" t="n"/>
    </row>
    <row r="70">
      <c r="A70" s="2" t="n"/>
      <c r="B70" s="41" t="n"/>
      <c r="C70" s="41" t="n"/>
      <c r="D70" s="4" t="n"/>
      <c r="E70" s="2" t="n"/>
      <c r="F70" s="4" t="n"/>
      <c r="G70" s="2" t="n"/>
      <c r="H70" s="4" t="n"/>
      <c r="I70" s="2" t="n"/>
      <c r="J70" s="19" t="n"/>
      <c r="K70" s="19" t="n"/>
      <c r="L70" s="2" t="n"/>
      <c r="M70" s="6">
        <f>IF(OR(J70="",K70=""),"",IFERROR(IF(I70="Menor é melhor",J70/K70,K70/J70),""))</f>
        <v/>
      </c>
      <c r="N70" s="7">
        <f>IF(M70="","",IF(M70&gt;=1,"Atingido",IF(M70&gt;=0.8,"Em atenção","Abaixo da meta")))</f>
        <v/>
      </c>
      <c r="O70" s="20">
        <f>IF(OR(J70="",K70=""),"",IF(I70="Menor é melhor",J70-K70,K70-J70))</f>
        <v/>
      </c>
      <c r="P70" s="9" t="n"/>
    </row>
    <row r="71">
      <c r="A71" s="2" t="n"/>
      <c r="B71" s="41" t="n"/>
      <c r="C71" s="41" t="n"/>
      <c r="D71" s="4" t="n"/>
      <c r="E71" s="2" t="n"/>
      <c r="F71" s="4" t="n"/>
      <c r="G71" s="2" t="n"/>
      <c r="H71" s="4" t="n"/>
      <c r="I71" s="2" t="n"/>
      <c r="J71" s="19" t="n"/>
      <c r="K71" s="19" t="n"/>
      <c r="L71" s="2" t="n"/>
      <c r="M71" s="11">
        <f>IF(OR(J71="",K71=""),"",IFERROR(IF(I71="Menor é melhor",J71/K71,K71/J71),""))</f>
        <v/>
      </c>
      <c r="N71" s="12">
        <f>IF(M71="","",IF(M71&gt;=1,"Atingido",IF(M71&gt;=0.8,"Em atenção","Abaixo da meta")))</f>
        <v/>
      </c>
      <c r="O71" s="21">
        <f>IF(OR(J71="",K71=""),"",IF(I71="Menor é melhor",J71-K71,K71-J71))</f>
        <v/>
      </c>
      <c r="P71" s="9" t="n"/>
    </row>
    <row r="72">
      <c r="A72" s="2" t="n"/>
      <c r="B72" s="41" t="n"/>
      <c r="C72" s="41" t="n"/>
      <c r="D72" s="4" t="n"/>
      <c r="E72" s="2" t="n"/>
      <c r="F72" s="4" t="n"/>
      <c r="G72" s="2" t="n"/>
      <c r="H72" s="4" t="n"/>
      <c r="I72" s="2" t="n"/>
      <c r="J72" s="19" t="n"/>
      <c r="K72" s="19" t="n"/>
      <c r="L72" s="2" t="n"/>
      <c r="M72" s="6">
        <f>IF(OR(J72="",K72=""),"",IFERROR(IF(I72="Menor é melhor",J72/K72,K72/J72),""))</f>
        <v/>
      </c>
      <c r="N72" s="7">
        <f>IF(M72="","",IF(M72&gt;=1,"Atingido",IF(M72&gt;=0.8,"Em atenção","Abaixo da meta")))</f>
        <v/>
      </c>
      <c r="O72" s="20">
        <f>IF(OR(J72="",K72=""),"",IF(I72="Menor é melhor",J72-K72,K72-J72))</f>
        <v/>
      </c>
      <c r="P72" s="9" t="n"/>
    </row>
    <row r="73">
      <c r="A73" s="2" t="n"/>
      <c r="B73" s="41" t="n"/>
      <c r="C73" s="41" t="n"/>
      <c r="D73" s="4" t="n"/>
      <c r="E73" s="2" t="n"/>
      <c r="F73" s="4" t="n"/>
      <c r="G73" s="2" t="n"/>
      <c r="H73" s="4" t="n"/>
      <c r="I73" s="2" t="n"/>
      <c r="J73" s="19" t="n"/>
      <c r="K73" s="19" t="n"/>
      <c r="L73" s="2" t="n"/>
      <c r="M73" s="11">
        <f>IF(OR(J73="",K73=""),"",IFERROR(IF(I73="Menor é melhor",J73/K73,K73/J73),""))</f>
        <v/>
      </c>
      <c r="N73" s="12">
        <f>IF(M73="","",IF(M73&gt;=1,"Atingido",IF(M73&gt;=0.8,"Em atenção","Abaixo da meta")))</f>
        <v/>
      </c>
      <c r="O73" s="21">
        <f>IF(OR(J73="",K73=""),"",IF(I73="Menor é melhor",J73-K73,K73-J73))</f>
        <v/>
      </c>
      <c r="P73" s="9" t="n"/>
    </row>
    <row r="74">
      <c r="A74" s="2" t="n"/>
      <c r="B74" s="41" t="n"/>
      <c r="C74" s="41" t="n"/>
      <c r="D74" s="4" t="n"/>
      <c r="E74" s="2" t="n"/>
      <c r="F74" s="4" t="n"/>
      <c r="G74" s="2" t="n"/>
      <c r="H74" s="4" t="n"/>
      <c r="I74" s="2" t="n"/>
      <c r="J74" s="19" t="n"/>
      <c r="K74" s="19" t="n"/>
      <c r="L74" s="2" t="n"/>
      <c r="M74" s="6">
        <f>IF(OR(J74="",K74=""),"",IFERROR(IF(I74="Menor é melhor",J74/K74,K74/J74),""))</f>
        <v/>
      </c>
      <c r="N74" s="7">
        <f>IF(M74="","",IF(M74&gt;=1,"Atingido",IF(M74&gt;=0.8,"Em atenção","Abaixo da meta")))</f>
        <v/>
      </c>
      <c r="O74" s="20">
        <f>IF(OR(J74="",K74=""),"",IF(I74="Menor é melhor",J74-K74,K74-J74))</f>
        <v/>
      </c>
      <c r="P74" s="9" t="n"/>
    </row>
    <row r="75">
      <c r="A75" s="2" t="n"/>
      <c r="B75" s="41" t="n"/>
      <c r="C75" s="41" t="n"/>
      <c r="D75" s="4" t="n"/>
      <c r="E75" s="2" t="n"/>
      <c r="F75" s="4" t="n"/>
      <c r="G75" s="2" t="n"/>
      <c r="H75" s="4" t="n"/>
      <c r="I75" s="2" t="n"/>
      <c r="J75" s="19" t="n"/>
      <c r="K75" s="19" t="n"/>
      <c r="L75" s="2" t="n"/>
      <c r="M75" s="11">
        <f>IF(OR(J75="",K75=""),"",IFERROR(IF(I75="Menor é melhor",J75/K75,K75/J75),""))</f>
        <v/>
      </c>
      <c r="N75" s="12">
        <f>IF(M75="","",IF(M75&gt;=1,"Atingido",IF(M75&gt;=0.8,"Em atenção","Abaixo da meta")))</f>
        <v/>
      </c>
      <c r="O75" s="21">
        <f>IF(OR(J75="",K75=""),"",IF(I75="Menor é melhor",J75-K75,K75-J75))</f>
        <v/>
      </c>
      <c r="P75" s="9" t="n"/>
    </row>
    <row r="76">
      <c r="A76" s="2" t="n"/>
      <c r="B76" s="41" t="n"/>
      <c r="C76" s="41" t="n"/>
      <c r="D76" s="4" t="n"/>
      <c r="E76" s="2" t="n"/>
      <c r="F76" s="4" t="n"/>
      <c r="G76" s="2" t="n"/>
      <c r="H76" s="4" t="n"/>
      <c r="I76" s="2" t="n"/>
      <c r="J76" s="19" t="n"/>
      <c r="K76" s="19" t="n"/>
      <c r="L76" s="2" t="n"/>
      <c r="M76" s="6">
        <f>IF(OR(J76="",K76=""),"",IFERROR(IF(I76="Menor é melhor",J76/K76,K76/J76),""))</f>
        <v/>
      </c>
      <c r="N76" s="7">
        <f>IF(M76="","",IF(M76&gt;=1,"Atingido",IF(M76&gt;=0.8,"Em atenção","Abaixo da meta")))</f>
        <v/>
      </c>
      <c r="O76" s="20">
        <f>IF(OR(J76="",K76=""),"",IF(I76="Menor é melhor",J76-K76,K76-J76))</f>
        <v/>
      </c>
      <c r="P76" s="9" t="n"/>
    </row>
    <row r="77">
      <c r="A77" s="2" t="n"/>
      <c r="B77" s="41" t="n"/>
      <c r="C77" s="41" t="n"/>
      <c r="D77" s="4" t="n"/>
      <c r="E77" s="2" t="n"/>
      <c r="F77" s="4" t="n"/>
      <c r="G77" s="2" t="n"/>
      <c r="H77" s="4" t="n"/>
      <c r="I77" s="2" t="n"/>
      <c r="J77" s="19" t="n"/>
      <c r="K77" s="19" t="n"/>
      <c r="L77" s="2" t="n"/>
      <c r="M77" s="11">
        <f>IF(OR(J77="",K77=""),"",IFERROR(IF(I77="Menor é melhor",J77/K77,K77/J77),""))</f>
        <v/>
      </c>
      <c r="N77" s="12">
        <f>IF(M77="","",IF(M77&gt;=1,"Atingido",IF(M77&gt;=0.8,"Em atenção","Abaixo da meta")))</f>
        <v/>
      </c>
      <c r="O77" s="21">
        <f>IF(OR(J77="",K77=""),"",IF(I77="Menor é melhor",J77-K77,K77-J77))</f>
        <v/>
      </c>
      <c r="P77" s="9" t="n"/>
    </row>
    <row r="78">
      <c r="A78" s="2" t="n"/>
      <c r="B78" s="41" t="n"/>
      <c r="C78" s="41" t="n"/>
      <c r="D78" s="4" t="n"/>
      <c r="E78" s="2" t="n"/>
      <c r="F78" s="4" t="n"/>
      <c r="G78" s="2" t="n"/>
      <c r="H78" s="4" t="n"/>
      <c r="I78" s="2" t="n"/>
      <c r="J78" s="19" t="n"/>
      <c r="K78" s="19" t="n"/>
      <c r="L78" s="2" t="n"/>
      <c r="M78" s="6">
        <f>IF(OR(J78="",K78=""),"",IFERROR(IF(I78="Menor é melhor",J78/K78,K78/J78),""))</f>
        <v/>
      </c>
      <c r="N78" s="7">
        <f>IF(M78="","",IF(M78&gt;=1,"Atingido",IF(M78&gt;=0.8,"Em atenção","Abaixo da meta")))</f>
        <v/>
      </c>
      <c r="O78" s="20">
        <f>IF(OR(J78="",K78=""),"",IF(I78="Menor é melhor",J78-K78,K78-J78))</f>
        <v/>
      </c>
      <c r="P78" s="9" t="n"/>
    </row>
    <row r="79">
      <c r="A79" s="2" t="n"/>
      <c r="B79" s="41" t="n"/>
      <c r="C79" s="41" t="n"/>
      <c r="D79" s="4" t="n"/>
      <c r="E79" s="2" t="n"/>
      <c r="F79" s="4" t="n"/>
      <c r="G79" s="2" t="n"/>
      <c r="H79" s="4" t="n"/>
      <c r="I79" s="2" t="n"/>
      <c r="J79" s="19" t="n"/>
      <c r="K79" s="19" t="n"/>
      <c r="L79" s="2" t="n"/>
      <c r="M79" s="11">
        <f>IF(OR(J79="",K79=""),"",IFERROR(IF(I79="Menor é melhor",J79/K79,K79/J79),""))</f>
        <v/>
      </c>
      <c r="N79" s="12">
        <f>IF(M79="","",IF(M79&gt;=1,"Atingido",IF(M79&gt;=0.8,"Em atenção","Abaixo da meta")))</f>
        <v/>
      </c>
      <c r="O79" s="21">
        <f>IF(OR(J79="",K79=""),"",IF(I79="Menor é melhor",J79-K79,K79-J79))</f>
        <v/>
      </c>
      <c r="P79" s="9" t="n"/>
    </row>
    <row r="80">
      <c r="A80" s="2" t="n"/>
      <c r="B80" s="41" t="n"/>
      <c r="C80" s="41" t="n"/>
      <c r="D80" s="4" t="n"/>
      <c r="E80" s="2" t="n"/>
      <c r="F80" s="4" t="n"/>
      <c r="G80" s="2" t="n"/>
      <c r="H80" s="4" t="n"/>
      <c r="I80" s="2" t="n"/>
      <c r="J80" s="19" t="n"/>
      <c r="K80" s="19" t="n"/>
      <c r="L80" s="2" t="n"/>
      <c r="M80" s="6">
        <f>IF(OR(J80="",K80=""),"",IFERROR(IF(I80="Menor é melhor",J80/K80,K80/J80),""))</f>
        <v/>
      </c>
      <c r="N80" s="7">
        <f>IF(M80="","",IF(M80&gt;=1,"Atingido",IF(M80&gt;=0.8,"Em atenção","Abaixo da meta")))</f>
        <v/>
      </c>
      <c r="O80" s="20">
        <f>IF(OR(J80="",K80=""),"",IF(I80="Menor é melhor",J80-K80,K80-J80))</f>
        <v/>
      </c>
      <c r="P80" s="9" t="n"/>
    </row>
    <row r="81">
      <c r="A81" s="2" t="n"/>
      <c r="B81" s="41" t="n"/>
      <c r="C81" s="41" t="n"/>
      <c r="D81" s="4" t="n"/>
      <c r="E81" s="2" t="n"/>
      <c r="F81" s="4" t="n"/>
      <c r="G81" s="2" t="n"/>
      <c r="H81" s="4" t="n"/>
      <c r="I81" s="2" t="n"/>
      <c r="J81" s="19" t="n"/>
      <c r="K81" s="19" t="n"/>
      <c r="L81" s="2" t="n"/>
      <c r="M81" s="11">
        <f>IF(OR(J81="",K81=""),"",IFERROR(IF(I81="Menor é melhor",J81/K81,K81/J81),""))</f>
        <v/>
      </c>
      <c r="N81" s="12">
        <f>IF(M81="","",IF(M81&gt;=1,"Atingido",IF(M81&gt;=0.8,"Em atenção","Abaixo da meta")))</f>
        <v/>
      </c>
      <c r="O81" s="21">
        <f>IF(OR(J81="",K81=""),"",IF(I81="Menor é melhor",J81-K81,K81-J81))</f>
        <v/>
      </c>
      <c r="P81" s="9" t="n"/>
    </row>
    <row r="82">
      <c r="A82" s="2" t="n"/>
      <c r="B82" s="41" t="n"/>
      <c r="C82" s="41" t="n"/>
      <c r="D82" s="4" t="n"/>
      <c r="E82" s="2" t="n"/>
      <c r="F82" s="4" t="n"/>
      <c r="G82" s="2" t="n"/>
      <c r="H82" s="4" t="n"/>
      <c r="I82" s="2" t="n"/>
      <c r="J82" s="19" t="n"/>
      <c r="K82" s="19" t="n"/>
      <c r="L82" s="2" t="n"/>
      <c r="M82" s="6">
        <f>IF(OR(J82="",K82=""),"",IFERROR(IF(I82="Menor é melhor",J82/K82,K82/J82),""))</f>
        <v/>
      </c>
      <c r="N82" s="7">
        <f>IF(M82="","",IF(M82&gt;=1,"Atingido",IF(M82&gt;=0.8,"Em atenção","Abaixo da meta")))</f>
        <v/>
      </c>
      <c r="O82" s="20">
        <f>IF(OR(J82="",K82=""),"",IF(I82="Menor é melhor",J82-K82,K82-J82))</f>
        <v/>
      </c>
      <c r="P82" s="9" t="n"/>
    </row>
    <row r="83">
      <c r="A83" s="2" t="n"/>
      <c r="B83" s="41" t="n"/>
      <c r="C83" s="41" t="n"/>
      <c r="D83" s="4" t="n"/>
      <c r="E83" s="2" t="n"/>
      <c r="F83" s="4" t="n"/>
      <c r="G83" s="2" t="n"/>
      <c r="H83" s="4" t="n"/>
      <c r="I83" s="2" t="n"/>
      <c r="J83" s="19" t="n"/>
      <c r="K83" s="19" t="n"/>
      <c r="L83" s="2" t="n"/>
      <c r="M83" s="11">
        <f>IF(OR(J83="",K83=""),"",IFERROR(IF(I83="Menor é melhor",J83/K83,K83/J83),""))</f>
        <v/>
      </c>
      <c r="N83" s="12">
        <f>IF(M83="","",IF(M83&gt;=1,"Atingido",IF(M83&gt;=0.8,"Em atenção","Abaixo da meta")))</f>
        <v/>
      </c>
      <c r="O83" s="21">
        <f>IF(OR(J83="",K83=""),"",IF(I83="Menor é melhor",J83-K83,K83-J83))</f>
        <v/>
      </c>
      <c r="P83" s="9" t="n"/>
    </row>
    <row r="84">
      <c r="A84" s="2" t="n"/>
      <c r="B84" s="41" t="n"/>
      <c r="C84" s="41" t="n"/>
      <c r="D84" s="4" t="n"/>
      <c r="E84" s="2" t="n"/>
      <c r="F84" s="4" t="n"/>
      <c r="G84" s="2" t="n"/>
      <c r="H84" s="4" t="n"/>
      <c r="I84" s="2" t="n"/>
      <c r="J84" s="19" t="n"/>
      <c r="K84" s="19" t="n"/>
      <c r="L84" s="2" t="n"/>
      <c r="M84" s="6">
        <f>IF(OR(J84="",K84=""),"",IFERROR(IF(I84="Menor é melhor",J84/K84,K84/J84),""))</f>
        <v/>
      </c>
      <c r="N84" s="7">
        <f>IF(M84="","",IF(M84&gt;=1,"Atingido",IF(M84&gt;=0.8,"Em atenção","Abaixo da meta")))</f>
        <v/>
      </c>
      <c r="O84" s="20">
        <f>IF(OR(J84="",K84=""),"",IF(I84="Menor é melhor",J84-K84,K84-J84))</f>
        <v/>
      </c>
      <c r="P84" s="9" t="n"/>
    </row>
    <row r="85">
      <c r="A85" s="2" t="n"/>
      <c r="B85" s="41" t="n"/>
      <c r="C85" s="41" t="n"/>
      <c r="D85" s="4" t="n"/>
      <c r="E85" s="2" t="n"/>
      <c r="F85" s="4" t="n"/>
      <c r="G85" s="2" t="n"/>
      <c r="H85" s="4" t="n"/>
      <c r="I85" s="2" t="n"/>
      <c r="J85" s="19" t="n"/>
      <c r="K85" s="19" t="n"/>
      <c r="L85" s="2" t="n"/>
      <c r="M85" s="11">
        <f>IF(OR(J85="",K85=""),"",IFERROR(IF(I85="Menor é melhor",J85/K85,K85/J85),""))</f>
        <v/>
      </c>
      <c r="N85" s="12">
        <f>IF(M85="","",IF(M85&gt;=1,"Atingido",IF(M85&gt;=0.8,"Em atenção","Abaixo da meta")))</f>
        <v/>
      </c>
      <c r="O85" s="21">
        <f>IF(OR(J85="",K85=""),"",IF(I85="Menor é melhor",J85-K85,K85-J85))</f>
        <v/>
      </c>
      <c r="P85" s="9" t="n"/>
    </row>
    <row r="86">
      <c r="A86" s="2" t="n"/>
      <c r="B86" s="41" t="n"/>
      <c r="C86" s="41" t="n"/>
      <c r="D86" s="4" t="n"/>
      <c r="E86" s="2" t="n"/>
      <c r="F86" s="4" t="n"/>
      <c r="G86" s="2" t="n"/>
      <c r="H86" s="4" t="n"/>
      <c r="I86" s="2" t="n"/>
      <c r="J86" s="19" t="n"/>
      <c r="K86" s="19" t="n"/>
      <c r="L86" s="2" t="n"/>
      <c r="M86" s="6">
        <f>IF(OR(J86="",K86=""),"",IFERROR(IF(I86="Menor é melhor",J86/K86,K86/J86),""))</f>
        <v/>
      </c>
      <c r="N86" s="7">
        <f>IF(M86="","",IF(M86&gt;=1,"Atingido",IF(M86&gt;=0.8,"Em atenção","Abaixo da meta")))</f>
        <v/>
      </c>
      <c r="O86" s="20">
        <f>IF(OR(J86="",K86=""),"",IF(I86="Menor é melhor",J86-K86,K86-J86))</f>
        <v/>
      </c>
      <c r="P86" s="9" t="n"/>
    </row>
    <row r="87">
      <c r="A87" s="2" t="n"/>
      <c r="B87" s="41" t="n"/>
      <c r="C87" s="41" t="n"/>
      <c r="D87" s="4" t="n"/>
      <c r="E87" s="2" t="n"/>
      <c r="F87" s="4" t="n"/>
      <c r="G87" s="2" t="n"/>
      <c r="H87" s="4" t="n"/>
      <c r="I87" s="2" t="n"/>
      <c r="J87" s="19" t="n"/>
      <c r="K87" s="19" t="n"/>
      <c r="L87" s="2" t="n"/>
      <c r="M87" s="11">
        <f>IF(OR(J87="",K87=""),"",IFERROR(IF(I87="Menor é melhor",J87/K87,K87/J87),""))</f>
        <v/>
      </c>
      <c r="N87" s="12">
        <f>IF(M87="","",IF(M87&gt;=1,"Atingido",IF(M87&gt;=0.8,"Em atenção","Abaixo da meta")))</f>
        <v/>
      </c>
      <c r="O87" s="21">
        <f>IF(OR(J87="",K87=""),"",IF(I87="Menor é melhor",J87-K87,K87-J87))</f>
        <v/>
      </c>
      <c r="P87" s="9" t="n"/>
    </row>
    <row r="88">
      <c r="A88" s="2" t="n"/>
      <c r="B88" s="41" t="n"/>
      <c r="C88" s="41" t="n"/>
      <c r="D88" s="4" t="n"/>
      <c r="E88" s="2" t="n"/>
      <c r="F88" s="4" t="n"/>
      <c r="G88" s="2" t="n"/>
      <c r="H88" s="4" t="n"/>
      <c r="I88" s="2" t="n"/>
      <c r="J88" s="19" t="n"/>
      <c r="K88" s="19" t="n"/>
      <c r="L88" s="2" t="n"/>
      <c r="M88" s="6">
        <f>IF(OR(J88="",K88=""),"",IFERROR(IF(I88="Menor é melhor",J88/K88,K88/J88),""))</f>
        <v/>
      </c>
      <c r="N88" s="7">
        <f>IF(M88="","",IF(M88&gt;=1,"Atingido",IF(M88&gt;=0.8,"Em atenção","Abaixo da meta")))</f>
        <v/>
      </c>
      <c r="O88" s="20">
        <f>IF(OR(J88="",K88=""),"",IF(I88="Menor é melhor",J88-K88,K88-J88))</f>
        <v/>
      </c>
      <c r="P88" s="9" t="n"/>
    </row>
    <row r="89">
      <c r="A89" s="2" t="n"/>
      <c r="B89" s="41" t="n"/>
      <c r="C89" s="41" t="n"/>
      <c r="D89" s="4" t="n"/>
      <c r="E89" s="2" t="n"/>
      <c r="F89" s="4" t="n"/>
      <c r="G89" s="2" t="n"/>
      <c r="H89" s="4" t="n"/>
      <c r="I89" s="2" t="n"/>
      <c r="J89" s="19" t="n"/>
      <c r="K89" s="19" t="n"/>
      <c r="L89" s="2" t="n"/>
      <c r="M89" s="11">
        <f>IF(OR(J89="",K89=""),"",IFERROR(IF(I89="Menor é melhor",J89/K89,K89/J89),""))</f>
        <v/>
      </c>
      <c r="N89" s="12">
        <f>IF(M89="","",IF(M89&gt;=1,"Atingido",IF(M89&gt;=0.8,"Em atenção","Abaixo da meta")))</f>
        <v/>
      </c>
      <c r="O89" s="21">
        <f>IF(OR(J89="",K89=""),"",IF(I89="Menor é melhor",J89-K89,K89-J89))</f>
        <v/>
      </c>
      <c r="P89" s="9" t="n"/>
    </row>
    <row r="90">
      <c r="A90" s="2" t="n"/>
      <c r="B90" s="41" t="n"/>
      <c r="C90" s="41" t="n"/>
      <c r="D90" s="4" t="n"/>
      <c r="E90" s="2" t="n"/>
      <c r="F90" s="4" t="n"/>
      <c r="G90" s="2" t="n"/>
      <c r="H90" s="4" t="n"/>
      <c r="I90" s="2" t="n"/>
      <c r="J90" s="19" t="n"/>
      <c r="K90" s="19" t="n"/>
      <c r="L90" s="2" t="n"/>
      <c r="M90" s="6">
        <f>IF(OR(J90="",K90=""),"",IFERROR(IF(I90="Menor é melhor",J90/K90,K90/J90),""))</f>
        <v/>
      </c>
      <c r="N90" s="7">
        <f>IF(M90="","",IF(M90&gt;=1,"Atingido",IF(M90&gt;=0.8,"Em atenção","Abaixo da meta")))</f>
        <v/>
      </c>
      <c r="O90" s="20">
        <f>IF(OR(J90="",K90=""),"",IF(I90="Menor é melhor",J90-K90,K90-J90))</f>
        <v/>
      </c>
      <c r="P90" s="9" t="n"/>
    </row>
    <row r="91">
      <c r="A91" s="2" t="n"/>
      <c r="B91" s="41" t="n"/>
      <c r="C91" s="41" t="n"/>
      <c r="D91" s="4" t="n"/>
      <c r="E91" s="2" t="n"/>
      <c r="F91" s="4" t="n"/>
      <c r="G91" s="2" t="n"/>
      <c r="H91" s="4" t="n"/>
      <c r="I91" s="2" t="n"/>
      <c r="J91" s="19" t="n"/>
      <c r="K91" s="19" t="n"/>
      <c r="L91" s="2" t="n"/>
      <c r="M91" s="11">
        <f>IF(OR(J91="",K91=""),"",IFERROR(IF(I91="Menor é melhor",J91/K91,K91/J91),""))</f>
        <v/>
      </c>
      <c r="N91" s="12">
        <f>IF(M91="","",IF(M91&gt;=1,"Atingido",IF(M91&gt;=0.8,"Em atenção","Abaixo da meta")))</f>
        <v/>
      </c>
      <c r="O91" s="21">
        <f>IF(OR(J91="",K91=""),"",IF(I91="Menor é melhor",J91-K91,K91-J91))</f>
        <v/>
      </c>
      <c r="P91" s="9" t="n"/>
    </row>
    <row r="92">
      <c r="A92" s="2" t="n"/>
      <c r="B92" s="41" t="n"/>
      <c r="C92" s="41" t="n"/>
      <c r="D92" s="4" t="n"/>
      <c r="E92" s="2" t="n"/>
      <c r="F92" s="4" t="n"/>
      <c r="G92" s="2" t="n"/>
      <c r="H92" s="4" t="n"/>
      <c r="I92" s="2" t="n"/>
      <c r="J92" s="19" t="n"/>
      <c r="K92" s="19" t="n"/>
      <c r="L92" s="2" t="n"/>
      <c r="M92" s="6">
        <f>IF(OR(J92="",K92=""),"",IFERROR(IF(I92="Menor é melhor",J92/K92,K92/J92),""))</f>
        <v/>
      </c>
      <c r="N92" s="7">
        <f>IF(M92="","",IF(M92&gt;=1,"Atingido",IF(M92&gt;=0.8,"Em atenção","Abaixo da meta")))</f>
        <v/>
      </c>
      <c r="O92" s="20">
        <f>IF(OR(J92="",K92=""),"",IF(I92="Menor é melhor",J92-K92,K92-J92))</f>
        <v/>
      </c>
      <c r="P92" s="9" t="n"/>
    </row>
    <row r="93">
      <c r="A93" s="2" t="n"/>
      <c r="B93" s="41" t="n"/>
      <c r="C93" s="41" t="n"/>
      <c r="D93" s="4" t="n"/>
      <c r="E93" s="2" t="n"/>
      <c r="F93" s="4" t="n"/>
      <c r="G93" s="2" t="n"/>
      <c r="H93" s="4" t="n"/>
      <c r="I93" s="2" t="n"/>
      <c r="J93" s="19" t="n"/>
      <c r="K93" s="19" t="n"/>
      <c r="L93" s="2" t="n"/>
      <c r="M93" s="11">
        <f>IF(OR(J93="",K93=""),"",IFERROR(IF(I93="Menor é melhor",J93/K93,K93/J93),""))</f>
        <v/>
      </c>
      <c r="N93" s="12">
        <f>IF(M93="","",IF(M93&gt;=1,"Atingido",IF(M93&gt;=0.8,"Em atenção","Abaixo da meta")))</f>
        <v/>
      </c>
      <c r="O93" s="21">
        <f>IF(OR(J93="",K93=""),"",IF(I93="Menor é melhor",J93-K93,K93-J93))</f>
        <v/>
      </c>
      <c r="P93" s="9" t="n"/>
    </row>
    <row r="94">
      <c r="A94" s="2" t="n"/>
      <c r="B94" s="41" t="n"/>
      <c r="C94" s="41" t="n"/>
      <c r="D94" s="4" t="n"/>
      <c r="E94" s="2" t="n"/>
      <c r="F94" s="4" t="n"/>
      <c r="G94" s="2" t="n"/>
      <c r="H94" s="4" t="n"/>
      <c r="I94" s="2" t="n"/>
      <c r="J94" s="19" t="n"/>
      <c r="K94" s="19" t="n"/>
      <c r="L94" s="2" t="n"/>
      <c r="M94" s="6">
        <f>IF(OR(J94="",K94=""),"",IFERROR(IF(I94="Menor é melhor",J94/K94,K94/J94),""))</f>
        <v/>
      </c>
      <c r="N94" s="7">
        <f>IF(M94="","",IF(M94&gt;=1,"Atingido",IF(M94&gt;=0.8,"Em atenção","Abaixo da meta")))</f>
        <v/>
      </c>
      <c r="O94" s="20">
        <f>IF(OR(J94="",K94=""),"",IF(I94="Menor é melhor",J94-K94,K94-J94))</f>
        <v/>
      </c>
      <c r="P94" s="9" t="n"/>
    </row>
    <row r="95">
      <c r="A95" s="2" t="n"/>
      <c r="B95" s="41" t="n"/>
      <c r="C95" s="41" t="n"/>
      <c r="D95" s="4" t="n"/>
      <c r="E95" s="2" t="n"/>
      <c r="F95" s="4" t="n"/>
      <c r="G95" s="2" t="n"/>
      <c r="H95" s="4" t="n"/>
      <c r="I95" s="2" t="n"/>
      <c r="J95" s="19" t="n"/>
      <c r="K95" s="19" t="n"/>
      <c r="L95" s="2" t="n"/>
      <c r="M95" s="11">
        <f>IF(OR(J95="",K95=""),"",IFERROR(IF(I95="Menor é melhor",J95/K95,K95/J95),""))</f>
        <v/>
      </c>
      <c r="N95" s="12">
        <f>IF(M95="","",IF(M95&gt;=1,"Atingido",IF(M95&gt;=0.8,"Em atenção","Abaixo da meta")))</f>
        <v/>
      </c>
      <c r="O95" s="21">
        <f>IF(OR(J95="",K95=""),"",IF(I95="Menor é melhor",J95-K95,K95-J95))</f>
        <v/>
      </c>
      <c r="P95" s="9" t="n"/>
    </row>
    <row r="96">
      <c r="A96" s="2" t="n"/>
      <c r="B96" s="41" t="n"/>
      <c r="C96" s="41" t="n"/>
      <c r="D96" s="4" t="n"/>
      <c r="E96" s="2" t="n"/>
      <c r="F96" s="4" t="n"/>
      <c r="G96" s="2" t="n"/>
      <c r="H96" s="4" t="n"/>
      <c r="I96" s="2" t="n"/>
      <c r="J96" s="19" t="n"/>
      <c r="K96" s="19" t="n"/>
      <c r="L96" s="2" t="n"/>
      <c r="M96" s="6">
        <f>IF(OR(J96="",K96=""),"",IFERROR(IF(I96="Menor é melhor",J96/K96,K96/J96),""))</f>
        <v/>
      </c>
      <c r="N96" s="7">
        <f>IF(M96="","",IF(M96&gt;=1,"Atingido",IF(M96&gt;=0.8,"Em atenção","Abaixo da meta")))</f>
        <v/>
      </c>
      <c r="O96" s="20">
        <f>IF(OR(J96="",K96=""),"",IF(I96="Menor é melhor",J96-K96,K96-J96))</f>
        <v/>
      </c>
      <c r="P96" s="9" t="n"/>
    </row>
    <row r="97">
      <c r="A97" s="2" t="n"/>
      <c r="B97" s="41" t="n"/>
      <c r="C97" s="41" t="n"/>
      <c r="D97" s="4" t="n"/>
      <c r="E97" s="2" t="n"/>
      <c r="F97" s="4" t="n"/>
      <c r="G97" s="2" t="n"/>
      <c r="H97" s="4" t="n"/>
      <c r="I97" s="2" t="n"/>
      <c r="J97" s="19" t="n"/>
      <c r="K97" s="19" t="n"/>
      <c r="L97" s="2" t="n"/>
      <c r="M97" s="11">
        <f>IF(OR(J97="",K97=""),"",IFERROR(IF(I97="Menor é melhor",J97/K97,K97/J97),""))</f>
        <v/>
      </c>
      <c r="N97" s="12">
        <f>IF(M97="","",IF(M97&gt;=1,"Atingido",IF(M97&gt;=0.8,"Em atenção","Abaixo da meta")))</f>
        <v/>
      </c>
      <c r="O97" s="21">
        <f>IF(OR(J97="",K97=""),"",IF(I97="Menor é melhor",J97-K97,K97-J97))</f>
        <v/>
      </c>
      <c r="P97" s="9" t="n"/>
    </row>
    <row r="98">
      <c r="A98" s="2" t="n"/>
      <c r="B98" s="41" t="n"/>
      <c r="C98" s="41" t="n"/>
      <c r="D98" s="4" t="n"/>
      <c r="E98" s="2" t="n"/>
      <c r="F98" s="4" t="n"/>
      <c r="G98" s="2" t="n"/>
      <c r="H98" s="4" t="n"/>
      <c r="I98" s="2" t="n"/>
      <c r="J98" s="19" t="n"/>
      <c r="K98" s="19" t="n"/>
      <c r="L98" s="2" t="n"/>
      <c r="M98" s="6">
        <f>IF(OR(J98="",K98=""),"",IFERROR(IF(I98="Menor é melhor",J98/K98,K98/J98),""))</f>
        <v/>
      </c>
      <c r="N98" s="7">
        <f>IF(M98="","",IF(M98&gt;=1,"Atingido",IF(M98&gt;=0.8,"Em atenção","Abaixo da meta")))</f>
        <v/>
      </c>
      <c r="O98" s="20">
        <f>IF(OR(J98="",K98=""),"",IF(I98="Menor é melhor",J98-K98,K98-J98))</f>
        <v/>
      </c>
      <c r="P98" s="9" t="n"/>
    </row>
    <row r="99">
      <c r="A99" s="2" t="n"/>
      <c r="B99" s="41" t="n"/>
      <c r="C99" s="41" t="n"/>
      <c r="D99" s="4" t="n"/>
      <c r="E99" s="2" t="n"/>
      <c r="F99" s="4" t="n"/>
      <c r="G99" s="2" t="n"/>
      <c r="H99" s="4" t="n"/>
      <c r="I99" s="2" t="n"/>
      <c r="J99" s="19" t="n"/>
      <c r="K99" s="19" t="n"/>
      <c r="L99" s="2" t="n"/>
      <c r="M99" s="11">
        <f>IF(OR(J99="",K99=""),"",IFERROR(IF(I99="Menor é melhor",J99/K99,K99/J99),""))</f>
        <v/>
      </c>
      <c r="N99" s="12">
        <f>IF(M99="","",IF(M99&gt;=1,"Atingido",IF(M99&gt;=0.8,"Em atenção","Abaixo da meta")))</f>
        <v/>
      </c>
      <c r="O99" s="21">
        <f>IF(OR(J99="",K99=""),"",IF(I99="Menor é melhor",J99-K99,K99-J99))</f>
        <v/>
      </c>
      <c r="P99" s="9" t="n"/>
    </row>
    <row r="100">
      <c r="A100" s="2" t="n"/>
      <c r="B100" s="41" t="n"/>
      <c r="C100" s="41" t="n"/>
      <c r="D100" s="4" t="n"/>
      <c r="E100" s="2" t="n"/>
      <c r="F100" s="4" t="n"/>
      <c r="G100" s="2" t="n"/>
      <c r="H100" s="4" t="n"/>
      <c r="I100" s="2" t="n"/>
      <c r="J100" s="19" t="n"/>
      <c r="K100" s="19" t="n"/>
      <c r="L100" s="2" t="n"/>
      <c r="M100" s="6">
        <f>IF(OR(J100="",K100=""),"",IFERROR(IF(I100="Menor é melhor",J100/K100,K100/J100),""))</f>
        <v/>
      </c>
      <c r="N100" s="7">
        <f>IF(M100="","",IF(M100&gt;=1,"Atingido",IF(M100&gt;=0.8,"Em atenção","Abaixo da meta")))</f>
        <v/>
      </c>
      <c r="O100" s="20">
        <f>IF(OR(J100="",K100=""),"",IF(I100="Menor é melhor",J100-K100,K100-J100))</f>
        <v/>
      </c>
      <c r="P100" s="9" t="n"/>
    </row>
    <row r="101">
      <c r="A101" s="2" t="n"/>
      <c r="B101" s="41" t="n"/>
      <c r="C101" s="41" t="n"/>
      <c r="D101" s="4" t="n"/>
      <c r="E101" s="2" t="n"/>
      <c r="F101" s="4" t="n"/>
      <c r="G101" s="2" t="n"/>
      <c r="H101" s="4" t="n"/>
      <c r="I101" s="2" t="n"/>
      <c r="J101" s="19" t="n"/>
      <c r="K101" s="19" t="n"/>
      <c r="L101" s="2" t="n"/>
      <c r="M101" s="11">
        <f>IF(OR(J101="",K101=""),"",IFERROR(IF(I101="Menor é melhor",J101/K101,K101/J101),""))</f>
        <v/>
      </c>
      <c r="N101" s="12">
        <f>IF(M101="","",IF(M101&gt;=1,"Atingido",IF(M101&gt;=0.8,"Em atenção","Abaixo da meta")))</f>
        <v/>
      </c>
      <c r="O101" s="21">
        <f>IF(OR(J101="",K101=""),"",IF(I101="Menor é melhor",J101-K101,K101-J101))</f>
        <v/>
      </c>
      <c r="P101" s="9" t="n"/>
    </row>
  </sheetData>
  <autoFilter ref="A1:P101"/>
  <conditionalFormatting sqref="N2:N101">
    <cfRule type="expression" priority="1" dxfId="0" stopIfTrue="1">
      <formula>$N2="Atingido"</formula>
    </cfRule>
    <cfRule type="expression" priority="2" dxfId="1" stopIfTrue="1">
      <formula>$N2="Em atenção"</formula>
    </cfRule>
    <cfRule type="expression" priority="3" dxfId="2" stopIfTrue="1">
      <formula>$N2="Abaixo da meta"</formula>
    </cfRule>
  </conditionalFormatting>
  <conditionalFormatting sqref="M2:M101">
    <cfRule type="expression" priority="4" dxfId="3" stopIfTrue="1">
      <formula>AND($M2&lt;&gt;"",$M2&gt;=1)</formula>
    </cfRule>
    <cfRule type="expression" priority="5" dxfId="2" stopIfTrue="1">
      <formula>AND($M2&lt;&gt;"",$M2&lt;0.8)</formula>
    </cfRule>
  </conditionalFormatting>
  <dataValidations count="4">
    <dataValidation sqref="G2:G101" showErrorMessage="1" showInputMessage="1" allowBlank="1" type="list">
      <formula1>"Vendas,Atendimento,Marketing,Operações,Financeiro"</formula1>
    </dataValidation>
    <dataValidation sqref="E2:E101" showErrorMessage="1" showInputMessage="1" allowBlank="1" type="list">
      <formula1>"Comercial,Atendimento,Marketing,Operações,Financeiro"</formula1>
    </dataValidation>
    <dataValidation sqref="L2:L101" showErrorMessage="1" showInputMessage="1" allowBlank="1" type="list">
      <formula1>"R$,Quantidade,%,Pontos,Minutos,Tarefas"</formula1>
    </dataValidation>
    <dataValidation sqref="I2:I101" showErrorMessage="1" showInputMessage="1" allowBlank="1" type="list">
      <formula1>"Maior é melhor,Menor é melhor"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Q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4" customWidth="1" min="3" max="3"/>
    <col width="24" customWidth="1" min="4" max="4"/>
    <col width="18" customWidth="1" min="5" max="5"/>
    <col width="20" customWidth="1" min="6" max="6"/>
    <col width="25" customWidth="1" min="7" max="7"/>
    <col width="18" customWidth="1" min="8" max="8"/>
    <col width="4" customWidth="1" min="9" max="9"/>
    <col width="22" customWidth="1" min="10" max="10"/>
    <col width="19" customWidth="1" min="11" max="11"/>
    <col width="20" customWidth="1" min="12" max="12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32" customHeight="1">
      <c r="A1" s="22" t="inlineStr">
        <is>
          <t>Painel de Indicadores de Desempenho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  <c r="J1" s="46" t="n"/>
      <c r="K1" s="46" t="n"/>
      <c r="L1" s="47" t="n"/>
    </row>
    <row r="2">
      <c r="N2" t="inlineStr">
        <is>
          <t>Mês</t>
        </is>
      </c>
      <c r="O2" t="inlineStr">
        <is>
          <t>Categoria</t>
        </is>
      </c>
      <c r="P2" t="inlineStr">
        <is>
          <t>Equipe</t>
        </is>
      </c>
      <c r="Q2" t="inlineStr">
        <is>
          <t>Cidade</t>
        </is>
      </c>
    </row>
    <row r="3">
      <c r="A3" s="23" t="inlineStr">
        <is>
          <t>Filtros visuais</t>
        </is>
      </c>
      <c r="N3" t="inlineStr">
        <is>
          <t>Todos</t>
        </is>
      </c>
      <c r="O3" t="inlineStr">
        <is>
          <t>Todos</t>
        </is>
      </c>
      <c r="P3" t="inlineStr">
        <is>
          <t>Todos</t>
        </is>
      </c>
      <c r="Q3" t="inlineStr">
        <is>
          <t>Todos</t>
        </is>
      </c>
    </row>
    <row r="4">
      <c r="A4" s="24" t="inlineStr">
        <is>
          <t>Mês</t>
        </is>
      </c>
      <c r="B4" s="25" t="inlineStr">
        <is>
          <t>Todos</t>
        </is>
      </c>
      <c r="D4" s="24" t="inlineStr">
        <is>
          <t>Categoria</t>
        </is>
      </c>
      <c r="E4" s="25" t="inlineStr">
        <is>
          <t>Todos</t>
        </is>
      </c>
      <c r="G4" s="24" t="inlineStr">
        <is>
          <t>Equipe</t>
        </is>
      </c>
      <c r="H4" s="25" t="inlineStr">
        <is>
          <t>Todos</t>
        </is>
      </c>
      <c r="J4" s="24" t="inlineStr">
        <is>
          <t>Cidade</t>
        </is>
      </c>
      <c r="K4" s="25" t="inlineStr">
        <is>
          <t>Todos</t>
        </is>
      </c>
      <c r="N4" s="48" t="n">
        <v>46023</v>
      </c>
      <c r="O4" t="inlineStr">
        <is>
          <t>Vendas</t>
        </is>
      </c>
      <c r="P4" t="inlineStr">
        <is>
          <t>Comercial</t>
        </is>
      </c>
      <c r="Q4" t="inlineStr">
        <is>
          <t>São Paulo</t>
        </is>
      </c>
    </row>
    <row r="5">
      <c r="N5" s="48" t="n">
        <v>46054</v>
      </c>
      <c r="O5" t="inlineStr">
        <is>
          <t>Atendimento</t>
        </is>
      </c>
      <c r="P5" t="inlineStr">
        <is>
          <t>Atendimento</t>
        </is>
      </c>
      <c r="Q5" t="inlineStr">
        <is>
          <t>Campinas</t>
        </is>
      </c>
    </row>
    <row r="6">
      <c r="A6" s="27" t="inlineStr">
        <is>
          <t>Total de KPIs</t>
        </is>
      </c>
      <c r="D6" s="27" t="inlineStr">
        <is>
          <t>KPIs atingidos</t>
        </is>
      </c>
      <c r="G6" s="27" t="inlineStr">
        <is>
          <t>KPIs em atenção</t>
        </is>
      </c>
      <c r="J6" s="27" t="inlineStr">
        <is>
          <t>KPIs abaixo da meta</t>
        </is>
      </c>
      <c r="N6" s="48" t="n">
        <v>46082</v>
      </c>
      <c r="O6" t="inlineStr">
        <is>
          <t>Marketing</t>
        </is>
      </c>
      <c r="P6" t="inlineStr">
        <is>
          <t>Marketing</t>
        </is>
      </c>
      <c r="Q6" t="inlineStr">
        <is>
          <t>Rio de Janeiro</t>
        </is>
      </c>
    </row>
    <row r="7">
      <c r="A7" s="28">
        <f>COUNTIFS('Dados_KPI'!$H$2:$H$101,"&lt;&gt;",'Dados_KPI'!$B$2:$B$101,IF($B$4="Todos","&lt;&gt;",$B$4),'Dados_KPI'!$G$2:$G$101,IF($E$4="Todos","&lt;&gt;",$E$4),'Dados_KPI'!$E$2:$E$101,IF($H$4="Todos","&lt;&gt;",$H$4),'Dados_KPI'!$F$2:$F$101,IF($K$4="Todos","&lt;&gt;",$K$4))</f>
        <v/>
      </c>
      <c r="D7" s="28">
        <f>COUNTIFS('Dados_KPI'!$N$2:$N$101,"Atingido",'Dados_KPI'!$B$2:$B$101,IF($B$4="Todos","&lt;&gt;",$B$4),'Dados_KPI'!$G$2:$G$101,IF($E$4="Todos","&lt;&gt;",$E$4),'Dados_KPI'!$E$2:$E$101,IF($H$4="Todos","&lt;&gt;",$H$4),'Dados_KPI'!$F$2:$F$101,IF($K$4="Todos","&lt;&gt;",$K$4))</f>
        <v/>
      </c>
      <c r="G7" s="28">
        <f>COUNTIFS('Dados_KPI'!$N$2:$N$101,"Em atenção",'Dados_KPI'!$B$2:$B$101,IF($B$4="Todos","&lt;&gt;",$B$4),'Dados_KPI'!$G$2:$G$101,IF($E$4="Todos","&lt;&gt;",$E$4),'Dados_KPI'!$E$2:$E$101,IF($H$4="Todos","&lt;&gt;",$H$4),'Dados_KPI'!$F$2:$F$101,IF($K$4="Todos","&lt;&gt;",$K$4))</f>
        <v/>
      </c>
      <c r="J7" s="28">
        <f>COUNTIFS('Dados_KPI'!$N$2:$N$101,"Abaixo da meta",'Dados_KPI'!$B$2:$B$101,IF($B$4="Todos","&lt;&gt;",$B$4),'Dados_KPI'!$G$2:$G$101,IF($E$4="Todos","&lt;&gt;",$E$4),'Dados_KPI'!$E$2:$E$101,IF($H$4="Todos","&lt;&gt;",$H$4),'Dados_KPI'!$F$2:$F$101,IF($K$4="Todos","&lt;&gt;",$K$4))</f>
        <v/>
      </c>
      <c r="N7" s="48" t="n">
        <v>46113</v>
      </c>
      <c r="O7" t="inlineStr">
        <is>
          <t>Operações</t>
        </is>
      </c>
      <c r="P7" t="inlineStr">
        <is>
          <t>Operações</t>
        </is>
      </c>
      <c r="Q7" t="inlineStr">
        <is>
          <t>Belo Horizonte</t>
        </is>
      </c>
    </row>
    <row r="8">
      <c r="N8" s="48" t="n">
        <v>46143</v>
      </c>
      <c r="O8" t="inlineStr">
        <is>
          <t>Financeiro</t>
        </is>
      </c>
      <c r="P8" t="inlineStr">
        <is>
          <t>Financeiro</t>
        </is>
      </c>
      <c r="Q8" t="inlineStr">
        <is>
          <t>Curitiba</t>
        </is>
      </c>
    </row>
    <row r="9">
      <c r="N9" s="48" t="n">
        <v>46174</v>
      </c>
      <c r="Q9" t="inlineStr">
        <is>
          <t>Porto Alegre</t>
        </is>
      </c>
    </row>
    <row r="10">
      <c r="A10" s="27" t="inlineStr">
        <is>
          <t>Atingimento médio filtrado</t>
        </is>
      </c>
      <c r="D10" s="27" t="inlineStr">
        <is>
          <t>Melhor atingimento geral</t>
        </is>
      </c>
      <c r="G10" s="27" t="inlineStr">
        <is>
          <t>Responsável do melhor resultado</t>
        </is>
      </c>
      <c r="J10" s="27" t="inlineStr">
        <is>
          <t>KPI de referência</t>
        </is>
      </c>
      <c r="N10" s="48" t="n">
        <v>46204</v>
      </c>
      <c r="Q10" t="inlineStr">
        <is>
          <t>Salvador</t>
        </is>
      </c>
    </row>
    <row r="11">
      <c r="A11" s="29">
        <f>IF($A$7=COUNTIF('Dados_KPI'!$H$2:$H$101,"&lt;&gt;"),IFERROR(AVERAGE('Dados_KPI'!$M$2:$M$101),0),IFERROR(SUMIFS('Dados_KPI'!$M$2:$M$101,'Dados_KPI'!$H$2:$H$101,"&lt;&gt;",'Dados_KPI'!$B$2:$B$101,IF($B$4="Todos","&lt;&gt;",$B$4),'Dados_KPI'!$G$2:$G$101,IF($E$4="Todos","&lt;&gt;",$E$4),'Dados_KPI'!$E$2:$E$101,IF($H$4="Todos","&lt;&gt;",$H$4),'Dados_KPI'!$F$2:$F$101,IF($K$4="Todos","&lt;&gt;",$K$4))/$A$7,0))</f>
        <v/>
      </c>
      <c r="D11" s="29">
        <f>IFERROR(MAX('Dados_KPI'!$M$2:$M$101),0)</f>
        <v/>
      </c>
      <c r="G11" s="30">
        <f>IFERROR(INDEX('Dados_KPI'!$D$2:$D$101,MATCH($D$11,'Dados_KPI'!$M$2:$M$101,0)),"")</f>
        <v/>
      </c>
      <c r="J11" s="30">
        <f>IF($E$4="Todos","Selecione uma categoria",IFERROR(VLOOKUP($E$4,'Dados_KPI'!$G$2:$H$101,2,FALSE),""))</f>
        <v/>
      </c>
      <c r="N11" s="48" t="n">
        <v>46235</v>
      </c>
      <c r="Q11" t="inlineStr">
        <is>
          <t>Recife</t>
        </is>
      </c>
    </row>
    <row r="12">
      <c r="N12" s="48" t="n">
        <v>46266</v>
      </c>
      <c r="Q12" t="inlineStr">
        <is>
          <t>Brasília</t>
        </is>
      </c>
    </row>
    <row r="13">
      <c r="Q13" t="inlineStr">
        <is>
          <t>Fortaleza</t>
        </is>
      </c>
    </row>
    <row r="14">
      <c r="A14" s="23" t="inlineStr">
        <is>
          <t>Resumo por categoria</t>
        </is>
      </c>
      <c r="F14" s="23" t="inlineStr">
        <is>
          <t>Distribuição por status</t>
        </is>
      </c>
      <c r="J14" s="23" t="inlineStr">
        <is>
          <t>Evolução mensal</t>
        </is>
      </c>
    </row>
    <row r="15"/>
    <row r="16">
      <c r="A16" s="1" t="inlineStr">
        <is>
          <t>Categoria</t>
        </is>
      </c>
      <c r="B16" s="1" t="inlineStr">
        <is>
          <t>Quantidade de KPIs</t>
        </is>
      </c>
      <c r="C16" s="1" t="inlineStr">
        <is>
          <t>Atingimento médio</t>
        </is>
      </c>
      <c r="D16" s="1" t="inlineStr">
        <is>
          <t>Quantidade atingida</t>
        </is>
      </c>
      <c r="F16" s="1" t="inlineStr">
        <is>
          <t>Status</t>
        </is>
      </c>
      <c r="G16" s="1" t="inlineStr">
        <is>
          <t>Quantidade</t>
        </is>
      </c>
      <c r="J16" s="1" t="inlineStr">
        <is>
          <t>Mês</t>
        </is>
      </c>
      <c r="K16" s="1" t="inlineStr">
        <is>
          <t>Quantidade de KPIs</t>
        </is>
      </c>
      <c r="L16" s="1" t="inlineStr">
        <is>
          <t>Atingimento médio</t>
        </is>
      </c>
    </row>
    <row r="17">
      <c r="A17" s="31" t="inlineStr">
        <is>
          <t>Vendas</t>
        </is>
      </c>
      <c r="B17" s="7">
        <f>COUNTIF('Dados_KPI'!$G$2:$G$101,A17)</f>
        <v/>
      </c>
      <c r="C17" s="6">
        <f>IFERROR(SUMIF('Dados_KPI'!$G$2:$G$101,A17,'Dados_KPI'!$M$2:$M$101)/B17,0)</f>
        <v/>
      </c>
      <c r="D17" s="7">
        <f>COUNTIFS('Dados_KPI'!$G$2:$G$101,A17,'Dados_KPI'!$N$2:$N$101,"Atingido")</f>
        <v/>
      </c>
      <c r="F17" s="7" t="inlineStr">
        <is>
          <t>Atingido</t>
        </is>
      </c>
      <c r="G17" s="7">
        <f>COUNTIF('Dados_KPI'!$N$2:$N$101,F17)</f>
        <v/>
      </c>
      <c r="J17" s="49" t="n">
        <v>46023</v>
      </c>
      <c r="K17" s="7">
        <f>COUNTIF('Dados_KPI'!$B$2:$B$101,J17)</f>
        <v/>
      </c>
      <c r="L17" s="6">
        <f>IFERROR(SUMIF('Dados_KPI'!$B$2:$B$101,J17,'Dados_KPI'!$M$2:$M$101)/K17,0)</f>
        <v/>
      </c>
    </row>
    <row r="18">
      <c r="A18" s="33" t="inlineStr">
        <is>
          <t>Atendimento</t>
        </is>
      </c>
      <c r="B18" s="12">
        <f>COUNTIF('Dados_KPI'!$G$2:$G$101,A18)</f>
        <v/>
      </c>
      <c r="C18" s="11">
        <f>IFERROR(SUMIF('Dados_KPI'!$G$2:$G$101,A18,'Dados_KPI'!$M$2:$M$101)/B18,0)</f>
        <v/>
      </c>
      <c r="D18" s="12">
        <f>COUNTIFS('Dados_KPI'!$G$2:$G$101,A18,'Dados_KPI'!$N$2:$N$101,"Atingido")</f>
        <v/>
      </c>
      <c r="F18" s="12" t="inlineStr">
        <is>
          <t>Em atenção</t>
        </is>
      </c>
      <c r="G18" s="12">
        <f>COUNTIF('Dados_KPI'!$N$2:$N$101,F18)</f>
        <v/>
      </c>
      <c r="J18" s="50" t="n">
        <v>46054</v>
      </c>
      <c r="K18" s="12">
        <f>COUNTIF('Dados_KPI'!$B$2:$B$101,J18)</f>
        <v/>
      </c>
      <c r="L18" s="11">
        <f>IFERROR(SUMIF('Dados_KPI'!$B$2:$B$101,J18,'Dados_KPI'!$M$2:$M$101)/K18,0)</f>
        <v/>
      </c>
    </row>
    <row r="19">
      <c r="A19" s="31" t="inlineStr">
        <is>
          <t>Marketing</t>
        </is>
      </c>
      <c r="B19" s="7">
        <f>COUNTIF('Dados_KPI'!$G$2:$G$101,A19)</f>
        <v/>
      </c>
      <c r="C19" s="6">
        <f>IFERROR(SUMIF('Dados_KPI'!$G$2:$G$101,A19,'Dados_KPI'!$M$2:$M$101)/B19,0)</f>
        <v/>
      </c>
      <c r="D19" s="7">
        <f>COUNTIFS('Dados_KPI'!$G$2:$G$101,A19,'Dados_KPI'!$N$2:$N$101,"Atingido")</f>
        <v/>
      </c>
      <c r="F19" s="7" t="inlineStr">
        <is>
          <t>Abaixo da meta</t>
        </is>
      </c>
      <c r="G19" s="7">
        <f>COUNTIF('Dados_KPI'!$N$2:$N$101,F19)</f>
        <v/>
      </c>
      <c r="J19" s="49" t="n">
        <v>46082</v>
      </c>
      <c r="K19" s="7">
        <f>COUNTIF('Dados_KPI'!$B$2:$B$101,J19)</f>
        <v/>
      </c>
      <c r="L19" s="6">
        <f>IFERROR(SUMIF('Dados_KPI'!$B$2:$B$101,J19,'Dados_KPI'!$M$2:$M$101)/K19,0)</f>
        <v/>
      </c>
    </row>
    <row r="20">
      <c r="A20" s="33" t="inlineStr">
        <is>
          <t>Operações</t>
        </is>
      </c>
      <c r="B20" s="12">
        <f>COUNTIF('Dados_KPI'!$G$2:$G$101,A20)</f>
        <v/>
      </c>
      <c r="C20" s="11">
        <f>IFERROR(SUMIF('Dados_KPI'!$G$2:$G$101,A20,'Dados_KPI'!$M$2:$M$101)/B20,0)</f>
        <v/>
      </c>
      <c r="D20" s="12">
        <f>COUNTIFS('Dados_KPI'!$G$2:$G$101,A20,'Dados_KPI'!$N$2:$N$101,"Atingido")</f>
        <v/>
      </c>
      <c r="F20" s="24" t="inlineStr">
        <is>
          <t>Total por status</t>
        </is>
      </c>
      <c r="G20" s="24">
        <f>SUM(G17:G19)</f>
        <v/>
      </c>
      <c r="J20" s="50" t="n">
        <v>46113</v>
      </c>
      <c r="K20" s="12">
        <f>COUNTIF('Dados_KPI'!$B$2:$B$101,J20)</f>
        <v/>
      </c>
      <c r="L20" s="11">
        <f>IFERROR(SUMIF('Dados_KPI'!$B$2:$B$101,J20,'Dados_KPI'!$M$2:$M$101)/K20,0)</f>
        <v/>
      </c>
    </row>
    <row r="21">
      <c r="A21" s="31" t="inlineStr">
        <is>
          <t>Financeiro</t>
        </is>
      </c>
      <c r="B21" s="7">
        <f>COUNTIF('Dados_KPI'!$G$2:$G$101,A21)</f>
        <v/>
      </c>
      <c r="C21" s="6">
        <f>IFERROR(SUMIF('Dados_KPI'!$G$2:$G$101,A21,'Dados_KPI'!$M$2:$M$101)/B21,0)</f>
        <v/>
      </c>
      <c r="D21" s="7">
        <f>COUNTIFS('Dados_KPI'!$G$2:$G$101,A21,'Dados_KPI'!$N$2:$N$101,"Atingido")</f>
        <v/>
      </c>
      <c r="J21" s="49" t="n">
        <v>46143</v>
      </c>
      <c r="K21" s="7">
        <f>COUNTIF('Dados_KPI'!$B$2:$B$101,J21)</f>
        <v/>
      </c>
      <c r="L21" s="6">
        <f>IFERROR(SUMIF('Dados_KPI'!$B$2:$B$101,J21,'Dados_KPI'!$M$2:$M$101)/K21,0)</f>
        <v/>
      </c>
    </row>
    <row r="22">
      <c r="J22" s="50" t="n">
        <v>46174</v>
      </c>
      <c r="K22" s="12">
        <f>COUNTIF('Dados_KPI'!$B$2:$B$101,J22)</f>
        <v/>
      </c>
      <c r="L22" s="11">
        <f>IFERROR(SUMIF('Dados_KPI'!$B$2:$B$101,J22,'Dados_KPI'!$M$2:$M$101)/K22,0)</f>
        <v/>
      </c>
    </row>
    <row r="23">
      <c r="J23" s="49" t="n">
        <v>46204</v>
      </c>
      <c r="K23" s="7">
        <f>COUNTIF('Dados_KPI'!$B$2:$B$101,J23)</f>
        <v/>
      </c>
      <c r="L23" s="6">
        <f>IFERROR(SUMIF('Dados_KPI'!$B$2:$B$101,J23,'Dados_KPI'!$M$2:$M$101)/K23,0)</f>
        <v/>
      </c>
    </row>
    <row r="24">
      <c r="J24" s="50" t="n">
        <v>46235</v>
      </c>
      <c r="K24" s="12">
        <f>COUNTIF('Dados_KPI'!$B$2:$B$101,J24)</f>
        <v/>
      </c>
      <c r="L24" s="11">
        <f>IFERROR(SUMIF('Dados_KPI'!$B$2:$B$101,J24,'Dados_KPI'!$M$2:$M$101)/K24,0)</f>
        <v/>
      </c>
    </row>
    <row r="25">
      <c r="J25" s="49" t="n">
        <v>46266</v>
      </c>
      <c r="K25" s="7">
        <f>COUNTIF('Dados_KPI'!$B$2:$B$101,J25)</f>
        <v/>
      </c>
      <c r="L25" s="6">
        <f>IFERROR(SUMIF('Dados_KPI'!$B$2:$B$101,J25,'Dados_KPI'!$M$2:$M$101)/K25,0)</f>
        <v/>
      </c>
    </row>
  </sheetData>
  <mergeCells count="1">
    <mergeCell ref="A1:L1"/>
  </mergeCells>
  <dataValidations count="4">
    <dataValidation sqref="B4" showErrorMessage="1" showInputMessage="1" allowBlank="0" type="list">
      <formula1>=$N$3:$N$12</formula1>
    </dataValidation>
    <dataValidation sqref="E4" showErrorMessage="1" showInputMessage="1" allowBlank="0" type="list">
      <formula1>=$O$3:$O$8</formula1>
    </dataValidation>
    <dataValidation sqref="H4" showErrorMessage="1" showInputMessage="1" allowBlank="0" type="list">
      <formula1>=$P$3:$P$8</formula1>
    </dataValidation>
    <dataValidation sqref="K4" showErrorMessage="1" showInputMessage="1" allowBlank="0" type="list">
      <formula1>=$Q$3:$Q$13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H2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2" customHeight="1">
      <c r="A1" s="22" t="inlineStr">
        <is>
          <t>Instruções de Uso — Painel de KPIs</t>
        </is>
      </c>
      <c r="B1" s="46" t="n"/>
      <c r="C1" s="46" t="n"/>
      <c r="D1" s="46" t="n"/>
      <c r="E1" s="46" t="n"/>
      <c r="F1" s="46" t="n"/>
      <c r="G1" s="46" t="n"/>
      <c r="H1" s="47" t="n"/>
    </row>
    <row r="2"/>
    <row r="3" ht="42" customHeight="1">
      <c r="A3" s="35" t="inlineStr">
        <is>
          <t>Objetivo do painel</t>
        </is>
      </c>
      <c r="B3" s="36" t="inlineStr">
        <is>
          <t>Acompanhar indicadores comerciais e operacionais, comparar o resultado realizado com a meta e apoiar decisões de rotina.</t>
        </is>
      </c>
    </row>
    <row r="4" ht="42" customHeight="1">
      <c r="A4" s="35" t="inlineStr">
        <is>
          <t>Aba Dados_KPI</t>
        </is>
      </c>
      <c r="B4" s="36" t="inlineStr">
        <is>
          <t>Registre ou atualize um KPI por linha. A planilha já está preparada até a linha 101 para novos lançamentos.</t>
        </is>
      </c>
    </row>
    <row r="5" ht="42" customHeight="1">
      <c r="A5" s="35" t="inlineStr">
        <is>
          <t>Aba Dashboard</t>
        </is>
      </c>
      <c r="B5" s="36" t="inlineStr">
        <is>
          <t>Use os filtros visuais de mês, categoria, equipe e cidade para analisar os cards principais. Os gráficos utilizam toda a área preparada da base.</t>
        </is>
      </c>
    </row>
    <row r="6" ht="42" customHeight="1">
      <c r="A6" s="35" t="inlineStr">
        <is>
          <t>Como inserir novos KPIs</t>
        </is>
      </c>
      <c r="B6" s="36" t="inlineStr">
        <is>
          <t>Preencha as células amarelas da próxima linha disponível e mantenha as colunas de cálculo em branco: % Atingimento, Status e Variação são automáticas.</t>
        </is>
      </c>
    </row>
    <row r="7" ht="42" customHeight="1">
      <c r="A7" s="35" t="inlineStr">
        <is>
          <t>Direção do KPI</t>
        </is>
      </c>
      <c r="B7" s="36" t="inlineStr">
        <is>
          <t>Selecione Maior é melhor para receita, volume, conversão e margem. Selecione Menor é melhor para custo, tempo e inadimplência.</t>
        </is>
      </c>
    </row>
    <row r="8" ht="42" customHeight="1">
      <c r="A8" s="35" t="inlineStr">
        <is>
          <t>Metas e unidades</t>
        </is>
      </c>
      <c r="B8" s="36" t="inlineStr">
        <is>
          <t>Use R$ para valores monetários, % para taxas, Quantidade ou Tarefas para volumes, Pontos para NPS e Minutos para tempos médios.</t>
        </is>
      </c>
    </row>
    <row r="9" ht="42" customHeight="1">
      <c r="A9" s="35" t="inlineStr">
        <is>
          <t>Data de atualização</t>
        </is>
      </c>
      <c r="B9" s="36" t="inlineStr">
        <is>
          <t>Atualize a data sempre que o resultado for revisado. Recomenda-se uma rotina mensal ou conforme a cadência do indicador.</t>
        </is>
      </c>
    </row>
    <row r="10" ht="42" customHeight="1">
      <c r="A10" s="35" t="inlineStr">
        <is>
          <t>Interpretação dos status</t>
        </is>
      </c>
      <c r="B10" s="36" t="inlineStr">
        <is>
          <t>Atingido: 100% ou mais da meta. Em atenção: de 80% a 99,9%. Abaixo da meta: menos de 80%. Para Menor é melhor, o cálculo respeita a direção selecionada.</t>
        </is>
      </c>
    </row>
    <row r="11" ht="42" customHeight="1">
      <c r="A11" s="35" t="inlineStr">
        <is>
          <t>Fórmulas</t>
        </is>
      </c>
      <c r="B11" s="36" t="inlineStr">
        <is>
          <t>As fórmulas do arquivo utilizam funções em inglês e separador de argumentos por vírgula, conforme o padrão do arquivo Excel.</t>
        </is>
      </c>
    </row>
    <row r="12"/>
    <row r="13">
      <c r="A13" s="1" t="inlineStr">
        <is>
          <t>Coluna</t>
        </is>
      </c>
      <c r="B13" s="1" t="inlineStr">
        <is>
          <t>Significado e preenchimento</t>
        </is>
      </c>
    </row>
    <row r="14" ht="34" customHeight="1">
      <c r="A14" s="37" t="inlineStr">
        <is>
          <t>ID</t>
        </is>
      </c>
      <c r="B14" s="38" t="inlineStr">
        <is>
          <t>Identificador único do registro, como KPI-011.</t>
        </is>
      </c>
    </row>
    <row r="15" ht="34" customHeight="1">
      <c r="A15" s="39" t="inlineStr">
        <is>
          <t>Mês de Referência</t>
        </is>
      </c>
      <c r="B15" s="40" t="inlineStr">
        <is>
          <t>Primeiro dia do mês ao qual o indicador se refere.</t>
        </is>
      </c>
    </row>
    <row r="16" ht="34" customHeight="1">
      <c r="A16" s="37" t="inlineStr">
        <is>
          <t>Data de Atualização</t>
        </is>
      </c>
      <c r="B16" s="38" t="inlineStr">
        <is>
          <t>Data da última conferência ou ajuste do resultado.</t>
        </is>
      </c>
    </row>
    <row r="17" ht="34" customHeight="1">
      <c r="A17" s="39" t="inlineStr">
        <is>
          <t>Responsável</t>
        </is>
      </c>
      <c r="B17" s="40" t="inlineStr">
        <is>
          <t>Pessoa responsável pelo acompanhamento do indicador.</t>
        </is>
      </c>
    </row>
    <row r="18" ht="34" customHeight="1">
      <c r="A18" s="37" t="inlineStr">
        <is>
          <t>Equipe</t>
        </is>
      </c>
      <c r="B18" s="38" t="inlineStr">
        <is>
          <t>Área ou time responsável pelo resultado.</t>
        </is>
      </c>
    </row>
    <row r="19" ht="34" customHeight="1">
      <c r="A19" s="39" t="inlineStr">
        <is>
          <t>Cidade</t>
        </is>
      </c>
      <c r="B19" s="40" t="inlineStr">
        <is>
          <t>Cidade brasileira relacionada ao indicador.</t>
        </is>
      </c>
    </row>
    <row r="20" ht="34" customHeight="1">
      <c r="A20" s="37" t="inlineStr">
        <is>
          <t>Categoria do KPI</t>
        </is>
      </c>
      <c r="B20" s="38" t="inlineStr">
        <is>
          <t>Classificação gerencial: Vendas, Atendimento, Marketing, Operações ou Financeiro.</t>
        </is>
      </c>
    </row>
    <row r="21" ht="34" customHeight="1">
      <c r="A21" s="39" t="inlineStr">
        <is>
          <t>KPI</t>
        </is>
      </c>
      <c r="B21" s="40" t="inlineStr">
        <is>
          <t>Nome claro e objetivo do indicador acompanhado.</t>
        </is>
      </c>
    </row>
    <row r="22" ht="34" customHeight="1">
      <c r="A22" s="37" t="inlineStr">
        <is>
          <t>Direção do KPI</t>
        </is>
      </c>
      <c r="B22" s="38" t="inlineStr">
        <is>
          <t>Define se o melhor desempenho ocorre com resultado maior ou menor.</t>
        </is>
      </c>
    </row>
    <row r="23" ht="34" customHeight="1">
      <c r="A23" s="39" t="inlineStr">
        <is>
          <t>Meta</t>
        </is>
      </c>
      <c r="B23" s="40" t="inlineStr">
        <is>
          <t>Valor planejado para o período, conforme a unidade escolhida.</t>
        </is>
      </c>
    </row>
    <row r="24" ht="34" customHeight="1">
      <c r="A24" s="37" t="inlineStr">
        <is>
          <t>Resultado Realizado</t>
        </is>
      </c>
      <c r="B24" s="38" t="inlineStr">
        <is>
          <t>Resultado efetivamente alcançado no período.</t>
        </is>
      </c>
    </row>
    <row r="25" ht="34" customHeight="1">
      <c r="A25" s="39" t="inlineStr">
        <is>
          <t>Unidade</t>
        </is>
      </c>
      <c r="B25" s="40" t="inlineStr">
        <is>
          <t>Tipo de medida do KPI: R$, %, Quantidade, Pontos, Minutos ou Tarefas.</t>
        </is>
      </c>
    </row>
    <row r="26" ht="34" customHeight="1">
      <c r="A26" s="37" t="inlineStr">
        <is>
          <t>% Atingimento</t>
        </is>
      </c>
      <c r="B26" s="38" t="inlineStr">
        <is>
          <t>Cálculo automático da relação entre realizado e meta, considerando a direção.</t>
        </is>
      </c>
    </row>
    <row r="27" ht="34" customHeight="1">
      <c r="A27" s="39" t="inlineStr">
        <is>
          <t>Status</t>
        </is>
      </c>
      <c r="B27" s="40" t="inlineStr">
        <is>
          <t>Classificação automática do desempenho em Atingido, Em atenção ou Abaixo da meta.</t>
        </is>
      </c>
    </row>
    <row r="28" ht="34" customHeight="1">
      <c r="A28" s="37" t="inlineStr">
        <is>
          <t>Variação vs. Meta</t>
        </is>
      </c>
      <c r="B28" s="38" t="inlineStr">
        <is>
          <t>Diferença entre o resultado e a meta, respeitando a direção do KPI.</t>
        </is>
      </c>
    </row>
    <row r="29" ht="34" customHeight="1">
      <c r="A29" s="39" t="inlineStr">
        <is>
          <t>Observações</t>
        </is>
      </c>
      <c r="B29" s="40" t="inlineStr">
        <is>
          <t>Contexto, plano de ação, riscos ou aprendizados do acompanhamento.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2026-09-08T19:22:45Z</dcterms:created>
  <dcterms:modified xmlns:dcterms="http://purl.org/dc/terms/" xmlns:xsi="http://www.w3.org/2001/XMLSchema-instance" xsi:type="dcterms:W3CDTF">2026-09-08T19:22:45Z</dcterms:modified>
</cp:coreProperties>
</file>