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Categorias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</font>
    <font>
      <b val="1"/>
      <color rgb="00FFFFFF"/>
    </font>
    <font>
      <name val="Calibri"/>
      <b val="1"/>
      <color rgb="001E293B"/>
      <sz val="16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C8102E"/>
        <b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center" vertical="center" wrapText="1"/>
    </xf>
    <xf numFmtId="0" fontId="1" fillId="6" borderId="0" pivotButton="0" quotePrefix="0" xfId="0"/>
    <xf numFmtId="165" fontId="3" fillId="6" borderId="0" pivotButton="0" quotePrefix="0" xfId="0"/>
    <xf numFmtId="166" fontId="3" fillId="6" borderId="0" pivotButton="0" quotePrefix="0" xfId="0"/>
    <xf numFmtId="0" fontId="4" fillId="0" borderId="0" applyAlignment="1" pivotButton="0" quotePrefix="0" xfId="0">
      <alignment horizontal="left" vertical="center"/>
    </xf>
    <xf numFmtId="0" fontId="0" fillId="6" borderId="0" pivotButton="0" quotePrefix="0" xfId="0"/>
    <xf numFmtId="0" fontId="0" fillId="3" borderId="1" pivotButton="0" quotePrefix="0" xfId="0"/>
    <xf numFmtId="165" fontId="2" fillId="3" borderId="1" pivotButton="0" quotePrefix="0" xfId="0"/>
    <xf numFmtId="0" fontId="0" fillId="5" borderId="1" pivotButton="0" quotePrefix="0" xfId="0"/>
    <xf numFmtId="165" fontId="2" fillId="5" borderId="1" pivotButton="0" quotePrefix="0" xfId="0"/>
    <xf numFmtId="166" fontId="2" fillId="5" borderId="1" pivotButton="0" quotePrefix="0" xfId="0"/>
    <xf numFmtId="165" fontId="0" fillId="3" borderId="1" pivotButton="0" quotePrefix="0" xfId="0"/>
    <xf numFmtId="166" fontId="0" fillId="3" borderId="1" pivotButton="0" quotePrefix="0" xfId="0"/>
    <xf numFmtId="165" fontId="0" fillId="5" borderId="1" pivotButton="0" quotePrefix="0" xfId="0"/>
    <xf numFmtId="166" fontId="0" fillId="5" borderId="1" pivotButton="0" quotePrefix="0" xfId="0"/>
    <xf numFmtId="164" fontId="0" fillId="3" borderId="1" pivotButton="0" quotePrefix="0" xfId="0"/>
    <xf numFmtId="164" fontId="0" fillId="5" borderId="1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3" fillId="6" borderId="0" pivotButton="0" quotePrefix="0" xfId="0"/>
    <xf numFmtId="166" fontId="3" fillId="6" borderId="0" pivotButton="0" quotePrefix="0" xfId="0"/>
    <xf numFmtId="165" fontId="2" fillId="3" borderId="1" pivotButton="0" quotePrefix="0" xfId="0"/>
    <xf numFmtId="165" fontId="2" fillId="5" borderId="1" pivotButton="0" quotePrefix="0" xfId="0"/>
    <xf numFmtId="166" fontId="2" fillId="5" borderId="1" pivotButton="0" quotePrefix="0" xfId="0"/>
    <xf numFmtId="165" fontId="0" fillId="3" borderId="1" pivotButton="0" quotePrefix="0" xfId="0"/>
    <xf numFmtId="166" fontId="0" fillId="3" borderId="1" pivotButton="0" quotePrefix="0" xfId="0"/>
    <xf numFmtId="165" fontId="0" fillId="5" borderId="1" pivotButton="0" quotePrefix="0" xfId="0"/>
    <xf numFmtId="166" fontId="0" fillId="5" borderId="1" pivotButton="0" quotePrefix="0" xfId="0"/>
    <xf numFmtId="164" fontId="0" fillId="3" borderId="1" pivotButton="0" quotePrefix="0" xfId="0"/>
    <xf numFmtId="164" fontId="0" fillId="5" borderId="1" pivotButton="0" quotePrefix="0" xfId="0"/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Saldo Diário</a:t>
            </a:r>
          </a:p>
        </rich>
      </tx>
    </title>
    <plotArea>
      <lineChart>
        <grouping val="standard"/>
        <ser>
          <idx val="0"/>
          <order val="0"/>
          <tx>
            <strRef>
              <f>'Lançamentos'!H1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'Lançamentos'!$A$2:$A$11</f>
            </numRef>
          </cat>
          <val>
            <numRef>
              <f>'Lançamentos'!$H$2:$H$11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das Saídas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'Resumo'!B14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'Resumo'!$A$15:$A$21</f>
            </numRef>
          </cat>
          <val>
            <numRef>
              <f>'Resumo'!$B$15:$B$21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Entradas x Saídas por Dia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'Resumo'!B24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'Resumo'!$A$25:$A$31</f>
            </numRef>
          </cat>
          <val>
            <numRef>
              <f>'Resumo'!$B$25:$B$31</f>
            </numRef>
          </val>
        </ser>
        <ser>
          <idx val="1"/>
          <order val="1"/>
          <tx>
            <strRef>
              <f>'Resumo'!C24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'Resumo'!$A$25:$A$31</f>
            </numRef>
          </cat>
          <val>
            <numRef>
              <f>'Resumo'!$C$25:$C$31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576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39</row>
      <rowOff>0</rowOff>
    </from>
    <ext cx="72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0" customWidth="1" min="3" max="3"/>
    <col width="14" customWidth="1" min="4" max="4"/>
    <col width="22" customWidth="1" min="5" max="5"/>
    <col width="16" customWidth="1" min="6" max="6"/>
    <col width="14" customWidth="1" min="7" max="7"/>
    <col width="16" customWidth="1" min="8" max="8"/>
    <col width="10" customWidth="1" min="9" max="9"/>
    <col width="26" customWidth="1" min="10" max="10"/>
    <col width="12" customWidth="1" min="11" max="11"/>
  </cols>
  <sheetData>
    <row r="1" ht="24" customHeight="1">
      <c r="A1" s="1" t="inlineStr">
        <is>
          <t>Data</t>
        </is>
      </c>
      <c r="B1" s="1" t="inlineStr">
        <is>
          <t>Dia da semana</t>
        </is>
      </c>
      <c r="C1" s="1" t="inlineStr">
        <is>
          <t>Tipo</t>
        </is>
      </c>
      <c r="D1" s="1" t="inlineStr">
        <is>
          <t>Categoria</t>
        </is>
      </c>
      <c r="E1" s="1" t="inlineStr">
        <is>
          <t>Descrição</t>
        </is>
      </c>
      <c r="F1" s="1" t="inlineStr">
        <is>
          <t>Forma de pagamento</t>
        </is>
      </c>
      <c r="G1" s="1" t="inlineStr">
        <is>
          <t>Valor (R$)</t>
        </is>
      </c>
      <c r="H1" s="1" t="inlineStr">
        <is>
          <t>Saldo do dia (R$)</t>
        </is>
      </c>
      <c r="I1" s="1" t="inlineStr">
        <is>
          <t>Status</t>
        </is>
      </c>
      <c r="J1" s="1" t="inlineStr">
        <is>
          <t>Observação</t>
        </is>
      </c>
      <c r="K1" s="1" t="inlineStr">
        <is>
          <t>Aux Saída</t>
        </is>
      </c>
    </row>
    <row r="2">
      <c r="A2" s="29" t="n">
        <v>46205</v>
      </c>
      <c r="B2" s="3">
        <f>TEXT(A2,"dddd")</f>
        <v/>
      </c>
      <c r="C2" s="3" t="inlineStr">
        <is>
          <t>Entrada</t>
        </is>
      </c>
      <c r="D2" s="3" t="inlineStr">
        <is>
          <t>Salário</t>
        </is>
      </c>
      <c r="E2" s="4" t="inlineStr">
        <is>
          <t>Pagamento mensal</t>
        </is>
      </c>
      <c r="F2" s="3" t="inlineStr">
        <is>
          <t>Pix</t>
        </is>
      </c>
      <c r="G2" s="30" t="n">
        <v>4500</v>
      </c>
      <c r="H2" s="31">
        <f>IF(C2="Entrada",G2,-G2)</f>
        <v/>
      </c>
      <c r="I2" s="3">
        <f>IF(H2&lt;0,"Atenção","OK")</f>
        <v/>
      </c>
      <c r="J2" s="4" t="inlineStr">
        <is>
          <t>João Silva - São Paulo</t>
        </is>
      </c>
      <c r="K2" s="31">
        <f>IF(C2="Saída",G2,0)</f>
        <v/>
      </c>
    </row>
    <row r="3">
      <c r="A3" s="32" t="n">
        <v>46205</v>
      </c>
      <c r="B3" s="8">
        <f>TEXT(A3,"dddd")</f>
        <v/>
      </c>
      <c r="C3" s="8" t="inlineStr">
        <is>
          <t>Saída</t>
        </is>
      </c>
      <c r="D3" s="8" t="inlineStr">
        <is>
          <t>Aluguel</t>
        </is>
      </c>
      <c r="E3" s="9" t="inlineStr">
        <is>
          <t>Apartamento</t>
        </is>
      </c>
      <c r="F3" s="8" t="inlineStr">
        <is>
          <t>Débito</t>
        </is>
      </c>
      <c r="G3" s="30" t="n">
        <v>1800</v>
      </c>
      <c r="H3" s="33">
        <f>H2+IF(C3="Entrada",G3,-G3)</f>
        <v/>
      </c>
      <c r="I3" s="8">
        <f>IF(H3&lt;0,"Atenção","OK")</f>
        <v/>
      </c>
      <c r="J3" s="9" t="inlineStr">
        <is>
          <t>Imóvel - São Paulo</t>
        </is>
      </c>
      <c r="K3" s="33">
        <f>IF(C3="Saída",G3,0)</f>
        <v/>
      </c>
    </row>
    <row r="4">
      <c r="A4" s="29" t="n">
        <v>46206</v>
      </c>
      <c r="B4" s="3">
        <f>TEXT(A4,"dddd")</f>
        <v/>
      </c>
      <c r="C4" s="3" t="inlineStr">
        <is>
          <t>Saída</t>
        </is>
      </c>
      <c r="D4" s="3" t="inlineStr">
        <is>
          <t>Alimentação</t>
        </is>
      </c>
      <c r="E4" s="4" t="inlineStr">
        <is>
          <t>Mercado semanal</t>
        </is>
      </c>
      <c r="F4" s="3" t="inlineStr">
        <is>
          <t>Crédito</t>
        </is>
      </c>
      <c r="G4" s="30" t="n">
        <v>320.5</v>
      </c>
      <c r="H4" s="31">
        <f>H3+IF(C4="Entrada",G4,-G4)</f>
        <v/>
      </c>
      <c r="I4" s="3">
        <f>IF(H4&lt;0,"Atenção","OK")</f>
        <v/>
      </c>
      <c r="J4" s="4" t="inlineStr">
        <is>
          <t>Supermercado Central</t>
        </is>
      </c>
      <c r="K4" s="31">
        <f>IF(C4="Saída",G4,0)</f>
        <v/>
      </c>
    </row>
    <row r="5">
      <c r="A5" s="32" t="n">
        <v>46206</v>
      </c>
      <c r="B5" s="8">
        <f>TEXT(A5,"dddd")</f>
        <v/>
      </c>
      <c r="C5" s="8" t="inlineStr">
        <is>
          <t>Entrada</t>
        </is>
      </c>
      <c r="D5" s="8" t="inlineStr">
        <is>
          <t>Freela</t>
        </is>
      </c>
      <c r="E5" s="9" t="inlineStr">
        <is>
          <t>Projeto de design</t>
        </is>
      </c>
      <c r="F5" s="8" t="inlineStr">
        <is>
          <t>Pix</t>
        </is>
      </c>
      <c r="G5" s="30" t="n">
        <v>750</v>
      </c>
      <c r="H5" s="33">
        <f>H4+IF(C5="Entrada",G5,-G5)</f>
        <v/>
      </c>
      <c r="I5" s="8">
        <f>IF(H5&lt;0,"Atenção","OK")</f>
        <v/>
      </c>
      <c r="J5" s="9" t="inlineStr">
        <is>
          <t>Cliente: Maria Oliveira</t>
        </is>
      </c>
      <c r="K5" s="33">
        <f>IF(C5="Saída",G5,0)</f>
        <v/>
      </c>
    </row>
    <row r="6">
      <c r="A6" s="29" t="n">
        <v>46207</v>
      </c>
      <c r="B6" s="3">
        <f>TEXT(A6,"dddd")</f>
        <v/>
      </c>
      <c r="C6" s="3" t="inlineStr">
        <is>
          <t>Saída</t>
        </is>
      </c>
      <c r="D6" s="3" t="inlineStr">
        <is>
          <t>Transporte</t>
        </is>
      </c>
      <c r="E6" s="4" t="inlineStr">
        <is>
          <t>Combustível</t>
        </is>
      </c>
      <c r="F6" s="3" t="inlineStr">
        <is>
          <t>Dinheiro</t>
        </is>
      </c>
      <c r="G6" s="30" t="n">
        <v>180</v>
      </c>
      <c r="H6" s="31">
        <f>H5+IF(C6="Entrada",G6,-G6)</f>
        <v/>
      </c>
      <c r="I6" s="3">
        <f>IF(H6&lt;0,"Atenção","OK")</f>
        <v/>
      </c>
      <c r="J6" s="4" t="inlineStr">
        <is>
          <t>Posto - Campinas</t>
        </is>
      </c>
      <c r="K6" s="31">
        <f>IF(C6="Saída",G6,0)</f>
        <v/>
      </c>
    </row>
    <row r="7">
      <c r="A7" s="32" t="n">
        <v>46208</v>
      </c>
      <c r="B7" s="8">
        <f>TEXT(A7,"dddd")</f>
        <v/>
      </c>
      <c r="C7" s="8" t="inlineStr">
        <is>
          <t>Saída</t>
        </is>
      </c>
      <c r="D7" s="8" t="inlineStr">
        <is>
          <t>Contas</t>
        </is>
      </c>
      <c r="E7" s="9" t="inlineStr">
        <is>
          <t>Conta de luz</t>
        </is>
      </c>
      <c r="F7" s="8" t="inlineStr">
        <is>
          <t>Débito</t>
        </is>
      </c>
      <c r="G7" s="30" t="n">
        <v>145.9</v>
      </c>
      <c r="H7" s="33">
        <f>H6+IF(C7="Entrada",G7,-G7)</f>
        <v/>
      </c>
      <c r="I7" s="8">
        <f>IF(H7&lt;0,"Atenção","OK")</f>
        <v/>
      </c>
      <c r="J7" s="9" t="inlineStr">
        <is>
          <t>Companhia elétrica</t>
        </is>
      </c>
      <c r="K7" s="33">
        <f>IF(C7="Saída",G7,0)</f>
        <v/>
      </c>
    </row>
    <row r="8">
      <c r="A8" s="29" t="n">
        <v>46208</v>
      </c>
      <c r="B8" s="3">
        <f>TEXT(A8,"dddd")</f>
        <v/>
      </c>
      <c r="C8" s="3" t="inlineStr">
        <is>
          <t>Saída</t>
        </is>
      </c>
      <c r="D8" s="3" t="inlineStr">
        <is>
          <t>Internet</t>
        </is>
      </c>
      <c r="E8" s="4" t="inlineStr">
        <is>
          <t>Mensalidade</t>
        </is>
      </c>
      <c r="F8" s="3" t="inlineStr">
        <is>
          <t>Débito</t>
        </is>
      </c>
      <c r="G8" s="30" t="n">
        <v>119.9</v>
      </c>
      <c r="H8" s="31">
        <f>H7+IF(C8="Entrada",G8,-G8)</f>
        <v/>
      </c>
      <c r="I8" s="3">
        <f>IF(H8&lt;0,"Atenção","OK")</f>
        <v/>
      </c>
      <c r="J8" s="4" t="inlineStr">
        <is>
          <t>Provedor - Curitiba</t>
        </is>
      </c>
      <c r="K8" s="31">
        <f>IF(C8="Saída",G8,0)</f>
        <v/>
      </c>
    </row>
    <row r="9">
      <c r="A9" s="32" t="n">
        <v>46209</v>
      </c>
      <c r="B9" s="8">
        <f>TEXT(A9,"dddd")</f>
        <v/>
      </c>
      <c r="C9" s="8" t="inlineStr">
        <is>
          <t>Entrada</t>
        </is>
      </c>
      <c r="D9" s="8" t="inlineStr">
        <is>
          <t>Vendas</t>
        </is>
      </c>
      <c r="E9" s="9" t="inlineStr">
        <is>
          <t>Venda online</t>
        </is>
      </c>
      <c r="F9" s="8" t="inlineStr">
        <is>
          <t>Pix</t>
        </is>
      </c>
      <c r="G9" s="30" t="n">
        <v>620</v>
      </c>
      <c r="H9" s="33">
        <f>H8+IF(C9="Entrada",G9,-G9)</f>
        <v/>
      </c>
      <c r="I9" s="8">
        <f>IF(H9&lt;0,"Atenção","OK")</f>
        <v/>
      </c>
      <c r="J9" s="9" t="inlineStr">
        <is>
          <t>Cliente: Pedro Santos</t>
        </is>
      </c>
      <c r="K9" s="33">
        <f>IF(C9="Saída",G9,0)</f>
        <v/>
      </c>
    </row>
    <row r="10">
      <c r="A10" s="29" t="n">
        <v>46210</v>
      </c>
      <c r="B10" s="3">
        <f>TEXT(A10,"dddd")</f>
        <v/>
      </c>
      <c r="C10" s="3" t="inlineStr">
        <is>
          <t>Saída</t>
        </is>
      </c>
      <c r="D10" s="3" t="inlineStr">
        <is>
          <t>Lazer</t>
        </is>
      </c>
      <c r="E10" s="4" t="inlineStr">
        <is>
          <t>Cinema e lanche</t>
        </is>
      </c>
      <c r="F10" s="3" t="inlineStr">
        <is>
          <t>Crédito</t>
        </is>
      </c>
      <c r="G10" s="30" t="n">
        <v>87</v>
      </c>
      <c r="H10" s="31">
        <f>H9+IF(C10="Entrada",G10,-G10)</f>
        <v/>
      </c>
      <c r="I10" s="3">
        <f>IF(H10&lt;0,"Atenção","OK")</f>
        <v/>
      </c>
      <c r="J10" s="4" t="inlineStr">
        <is>
          <t>Shopping - Belo Horizonte</t>
        </is>
      </c>
      <c r="K10" s="31">
        <f>IF(C10="Saída",G10,0)</f>
        <v/>
      </c>
    </row>
    <row r="11">
      <c r="A11" s="32" t="n">
        <v>46211</v>
      </c>
      <c r="B11" s="8">
        <f>TEXT(A11,"dddd")</f>
        <v/>
      </c>
      <c r="C11" s="8" t="inlineStr">
        <is>
          <t>Saída</t>
        </is>
      </c>
      <c r="D11" s="8" t="inlineStr">
        <is>
          <t>Saúde</t>
        </is>
      </c>
      <c r="E11" s="9" t="inlineStr">
        <is>
          <t>Farmácia</t>
        </is>
      </c>
      <c r="F11" s="8" t="inlineStr">
        <is>
          <t>Dinheiro</t>
        </is>
      </c>
      <c r="G11" s="30" t="n">
        <v>56.4</v>
      </c>
      <c r="H11" s="33">
        <f>H10+IF(C11="Entrada",G11,-G11)</f>
        <v/>
      </c>
      <c r="I11" s="8">
        <f>IF(H11&lt;0,"Atenção","OK")</f>
        <v/>
      </c>
      <c r="J11" s="9" t="inlineStr">
        <is>
          <t>Farmácia - Porto Alegre</t>
        </is>
      </c>
      <c r="K11" s="33">
        <f>IF(C11="Saída",G11,0)</f>
        <v/>
      </c>
    </row>
    <row r="12"/>
    <row r="13">
      <c r="A13" s="11" t="inlineStr">
        <is>
          <t>Total de Entradas</t>
        </is>
      </c>
      <c r="G13" s="34">
        <f>SUMIF(C2:C11,"Entrada",G2:G11)</f>
        <v/>
      </c>
    </row>
    <row r="14">
      <c r="A14" s="11" t="inlineStr">
        <is>
          <t>Total de Saídas</t>
        </is>
      </c>
      <c r="G14" s="34">
        <f>SUMIF(C2:C11,"Saída",G2:G11)</f>
        <v/>
      </c>
    </row>
    <row r="15">
      <c r="A15" s="11" t="inlineStr">
        <is>
          <t>Saldo Final</t>
        </is>
      </c>
      <c r="G15" s="34">
        <f>G13-G14</f>
        <v/>
      </c>
    </row>
    <row r="16">
      <c r="A16" s="11" t="inlineStr">
        <is>
          <t>% Saídas sobre Entradas</t>
        </is>
      </c>
      <c r="G16" s="35">
        <f>IFERROR(G14/G13,0)</f>
        <v/>
      </c>
    </row>
  </sheetData>
  <mergeCells count="4">
    <mergeCell ref="A13:F13"/>
    <mergeCell ref="A14:F14"/>
    <mergeCell ref="A15:F15"/>
    <mergeCell ref="A16:F16"/>
  </mergeCells>
  <conditionalFormatting sqref="I2:I11">
    <cfRule type="expression" priority="1" dxfId="0" stopIfTrue="1">
      <formula>I2="Atenção"</formula>
    </cfRule>
  </conditionalFormatting>
  <conditionalFormatting sqref="H2:H11">
    <cfRule type="expression" priority="2" dxfId="1" stopIfTrue="1">
      <formula>H2&lt;0</formula>
    </cfRule>
    <cfRule type="expression" priority="3" dxfId="2" stopIfTrue="1">
      <formula>H2&gt;=0</formula>
    </cfRule>
  </conditionalFormatting>
  <dataValidations count="3">
    <dataValidation sqref="C2:C11" showErrorMessage="1" showInputMessage="1" allowBlank="0" type="list">
      <formula1>"Entrada,Saída"</formula1>
    </dataValidation>
    <dataValidation sqref="F2:F11" showErrorMessage="1" showInputMessage="1" allowBlank="0" type="list">
      <formula1>"Dinheiro,Pix,Débito,Crédito"</formula1>
    </dataValidation>
    <dataValidation sqref="D2:D11" showErrorMessage="1" showInputMessage="1" allowBlank="0" type="list">
      <formula1>"Vendas,Salário,Freela,Aluguel,Alimentação,Transporte,Contas,Internet,Lazer,Saúde"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4" customWidth="1" min="4" max="4"/>
  </cols>
  <sheetData>
    <row r="1" ht="26" customHeight="1">
      <c r="A1" s="14" t="inlineStr">
        <is>
          <t>Resumo Gerencial - Fluxo de Caixa Diário</t>
        </is>
      </c>
    </row>
    <row r="2"/>
    <row r="3">
      <c r="A3" s="11" t="inlineStr">
        <is>
          <t>Indicadores Principais</t>
        </is>
      </c>
    </row>
    <row r="4">
      <c r="A4" s="16" t="inlineStr">
        <is>
          <t>Total de Entradas</t>
        </is>
      </c>
      <c r="B4" s="36">
        <f>Lançamentos!G13</f>
        <v/>
      </c>
    </row>
    <row r="5">
      <c r="A5" s="18" t="inlineStr">
        <is>
          <t>Total de Saídas</t>
        </is>
      </c>
      <c r="B5" s="37">
        <f>Lançamentos!G14</f>
        <v/>
      </c>
    </row>
    <row r="6">
      <c r="A6" s="16" t="inlineStr">
        <is>
          <t>Saldo Final</t>
        </is>
      </c>
      <c r="B6" s="36">
        <f>Lançamentos!G15</f>
        <v/>
      </c>
    </row>
    <row r="7">
      <c r="A7" s="18" t="inlineStr">
        <is>
          <t>Média diária de Entradas</t>
        </is>
      </c>
      <c r="B7" s="37">
        <f>AVERAGEIF(Lançamentos!C2:C11,"Entrada",Lançamentos!G2:G11)</f>
        <v/>
      </c>
    </row>
    <row r="8">
      <c r="A8" s="16" t="inlineStr">
        <is>
          <t>Média diária de Saídas</t>
        </is>
      </c>
      <c r="B8" s="36">
        <f>AVERAGEIF(Lançamentos!C2:C11,"Saída",Lançamentos!G2:G11)</f>
        <v/>
      </c>
    </row>
    <row r="9">
      <c r="A9" s="18" t="inlineStr">
        <is>
          <t>Maior valor de Saída</t>
        </is>
      </c>
      <c r="B9" s="37">
        <f>MAX(Lançamentos!K2:K11)</f>
        <v/>
      </c>
    </row>
    <row r="10">
      <c r="A10" s="16" t="inlineStr">
        <is>
          <t>Menor saldo diário</t>
        </is>
      </c>
      <c r="B10" s="36">
        <f>MIN(Lançamentos!H2:H11)</f>
        <v/>
      </c>
    </row>
    <row r="11">
      <c r="A11" s="18" t="inlineStr">
        <is>
          <t>% de Saídas sobre Entradas</t>
        </is>
      </c>
      <c r="B11" s="38">
        <f>IFERROR(B5/B4,0)</f>
        <v/>
      </c>
    </row>
    <row r="12"/>
    <row r="13"/>
    <row r="14">
      <c r="A14" s="1" t="inlineStr">
        <is>
          <t>Categoria</t>
        </is>
      </c>
      <c r="B14" s="1" t="inlineStr">
        <is>
          <t>Total de Saídas (R$)</t>
        </is>
      </c>
      <c r="C14" s="1" t="inlineStr">
        <is>
          <t>% do total de Saídas</t>
        </is>
      </c>
    </row>
    <row r="15">
      <c r="A15" s="16" t="inlineStr">
        <is>
          <t>Aluguel</t>
        </is>
      </c>
      <c r="B15" s="39">
        <f>SUMIFS(Lançamentos!$G$2:$G$11,Lançamentos!$D$2:$D$11,A15,Lançamentos!$C$2:$C$11,"Saída")</f>
        <v/>
      </c>
      <c r="C15" s="40">
        <f>IFERROR(B15/$B$5,0)</f>
        <v/>
      </c>
    </row>
    <row r="16">
      <c r="A16" s="18" t="inlineStr">
        <is>
          <t>Alimentação</t>
        </is>
      </c>
      <c r="B16" s="41">
        <f>SUMIFS(Lançamentos!$G$2:$G$11,Lançamentos!$D$2:$D$11,A16,Lançamentos!$C$2:$C$11,"Saída")</f>
        <v/>
      </c>
      <c r="C16" s="42">
        <f>IFERROR(B16/$B$5,0)</f>
        <v/>
      </c>
    </row>
    <row r="17">
      <c r="A17" s="16" t="inlineStr">
        <is>
          <t>Transporte</t>
        </is>
      </c>
      <c r="B17" s="39">
        <f>SUMIFS(Lançamentos!$G$2:$G$11,Lançamentos!$D$2:$D$11,A17,Lançamentos!$C$2:$C$11,"Saída")</f>
        <v/>
      </c>
      <c r="C17" s="40">
        <f>IFERROR(B17/$B$5,0)</f>
        <v/>
      </c>
    </row>
    <row r="18">
      <c r="A18" s="18" t="inlineStr">
        <is>
          <t>Contas</t>
        </is>
      </c>
      <c r="B18" s="41">
        <f>SUMIFS(Lançamentos!$G$2:$G$11,Lançamentos!$D$2:$D$11,A18,Lançamentos!$C$2:$C$11,"Saída")</f>
        <v/>
      </c>
      <c r="C18" s="42">
        <f>IFERROR(B18/$B$5,0)</f>
        <v/>
      </c>
    </row>
    <row r="19">
      <c r="A19" s="16" t="inlineStr">
        <is>
          <t>Internet</t>
        </is>
      </c>
      <c r="B19" s="39">
        <f>SUMIFS(Lançamentos!$G$2:$G$11,Lançamentos!$D$2:$D$11,A19,Lançamentos!$C$2:$C$11,"Saída")</f>
        <v/>
      </c>
      <c r="C19" s="40">
        <f>IFERROR(B19/$B$5,0)</f>
        <v/>
      </c>
    </row>
    <row r="20">
      <c r="A20" s="18" t="inlineStr">
        <is>
          <t>Lazer</t>
        </is>
      </c>
      <c r="B20" s="41">
        <f>SUMIFS(Lançamentos!$G$2:$G$11,Lançamentos!$D$2:$D$11,A20,Lançamentos!$C$2:$C$11,"Saída")</f>
        <v/>
      </c>
      <c r="C20" s="42">
        <f>IFERROR(B20/$B$5,0)</f>
        <v/>
      </c>
    </row>
    <row r="21">
      <c r="A21" s="16" t="inlineStr">
        <is>
          <t>Saúde</t>
        </is>
      </c>
      <c r="B21" s="39">
        <f>SUMIFS(Lançamentos!$G$2:$G$11,Lançamentos!$D$2:$D$11,A21,Lançamentos!$C$2:$C$11,"Saída")</f>
        <v/>
      </c>
      <c r="C21" s="40">
        <f>IFERROR(B21/$B$5,0)</f>
        <v/>
      </c>
    </row>
    <row r="22"/>
    <row r="23"/>
    <row r="24">
      <c r="A24" s="1" t="inlineStr">
        <is>
          <t>Data</t>
        </is>
      </c>
      <c r="B24" s="1" t="inlineStr">
        <is>
          <t>Entradas (R$)</t>
        </is>
      </c>
      <c r="C24" s="1" t="inlineStr">
        <is>
          <t>Saídas (R$)</t>
        </is>
      </c>
    </row>
    <row r="25">
      <c r="A25" s="43" t="n">
        <v>46205</v>
      </c>
      <c r="B25" s="39">
        <f>SUMIFS(Lançamentos!$G$2:$G$11,Lançamentos!$A$2:$A$11,A25,Lançamentos!$C$2:$C$11,"Entrada")</f>
        <v/>
      </c>
      <c r="C25" s="39">
        <f>SUMIFS(Lançamentos!$G$2:$G$11,Lançamentos!$A$2:$A$11,A25,Lançamentos!$C$2:$C$11,"Saída")</f>
        <v/>
      </c>
    </row>
    <row r="26">
      <c r="A26" s="44" t="n">
        <v>46206</v>
      </c>
      <c r="B26" s="41">
        <f>SUMIFS(Lançamentos!$G$2:$G$11,Lançamentos!$A$2:$A$11,A26,Lançamentos!$C$2:$C$11,"Entrada")</f>
        <v/>
      </c>
      <c r="C26" s="41">
        <f>SUMIFS(Lançamentos!$G$2:$G$11,Lançamentos!$A$2:$A$11,A26,Lançamentos!$C$2:$C$11,"Saída")</f>
        <v/>
      </c>
    </row>
    <row r="27">
      <c r="A27" s="43" t="n">
        <v>46207</v>
      </c>
      <c r="B27" s="39">
        <f>SUMIFS(Lançamentos!$G$2:$G$11,Lançamentos!$A$2:$A$11,A27,Lançamentos!$C$2:$C$11,"Entrada")</f>
        <v/>
      </c>
      <c r="C27" s="39">
        <f>SUMIFS(Lançamentos!$G$2:$G$11,Lançamentos!$A$2:$A$11,A27,Lançamentos!$C$2:$C$11,"Saída")</f>
        <v/>
      </c>
    </row>
    <row r="28">
      <c r="A28" s="44" t="n">
        <v>46208</v>
      </c>
      <c r="B28" s="41">
        <f>SUMIFS(Lançamentos!$G$2:$G$11,Lançamentos!$A$2:$A$11,A28,Lançamentos!$C$2:$C$11,"Entrada")</f>
        <v/>
      </c>
      <c r="C28" s="41">
        <f>SUMIFS(Lançamentos!$G$2:$G$11,Lançamentos!$A$2:$A$11,A28,Lançamentos!$C$2:$C$11,"Saída")</f>
        <v/>
      </c>
    </row>
    <row r="29">
      <c r="A29" s="43" t="n">
        <v>46209</v>
      </c>
      <c r="B29" s="39">
        <f>SUMIFS(Lançamentos!$G$2:$G$11,Lançamentos!$A$2:$A$11,A29,Lançamentos!$C$2:$C$11,"Entrada")</f>
        <v/>
      </c>
      <c r="C29" s="39">
        <f>SUMIFS(Lançamentos!$G$2:$G$11,Lançamentos!$A$2:$A$11,A29,Lançamentos!$C$2:$C$11,"Saída")</f>
        <v/>
      </c>
    </row>
    <row r="30">
      <c r="A30" s="44" t="n">
        <v>46210</v>
      </c>
      <c r="B30" s="41">
        <f>SUMIFS(Lançamentos!$G$2:$G$11,Lançamentos!$A$2:$A$11,A30,Lançamentos!$C$2:$C$11,"Entrada")</f>
        <v/>
      </c>
      <c r="C30" s="41">
        <f>SUMIFS(Lançamentos!$G$2:$G$11,Lançamentos!$A$2:$A$11,A30,Lançamentos!$C$2:$C$11,"Saída")</f>
        <v/>
      </c>
    </row>
    <row r="31">
      <c r="A31" s="43" t="n">
        <v>46211</v>
      </c>
      <c r="B31" s="39">
        <f>SUMIFS(Lançamentos!$G$2:$G$11,Lançamentos!$A$2:$A$11,A31,Lançamentos!$C$2:$C$11,"Entrada")</f>
        <v/>
      </c>
      <c r="C31" s="39">
        <f>SUMIFS(Lançamentos!$G$2:$G$11,Lançamentos!$A$2:$A$11,A31,Lançamentos!$C$2:$C$11,"Saída")</f>
        <v/>
      </c>
    </row>
  </sheetData>
  <mergeCells count="2">
    <mergeCell ref="A1:D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8" customWidth="1" min="3" max="3"/>
    <col width="14" customWidth="1" min="4" max="4"/>
    <col width="14" customWidth="1" min="5" max="5"/>
  </cols>
  <sheetData>
    <row r="1">
      <c r="A1" s="1" t="inlineStr">
        <is>
          <t>Categoria</t>
        </is>
      </c>
      <c r="B1" s="1" t="inlineStr">
        <is>
          <t>Tipo padrão</t>
        </is>
      </c>
      <c r="C1" s="1" t="inlineStr">
        <is>
          <t>Meta mensal (R$)</t>
        </is>
      </c>
      <c r="D1" s="1" t="inlineStr">
        <is>
          <t>Prioridade</t>
        </is>
      </c>
      <c r="E1" s="1" t="inlineStr">
        <is>
          <t>Cor/Grupo</t>
        </is>
      </c>
    </row>
    <row r="2">
      <c r="A2" s="4" t="inlineStr">
        <is>
          <t>Vendas</t>
        </is>
      </c>
      <c r="B2" s="3" t="inlineStr">
        <is>
          <t>Entrada</t>
        </is>
      </c>
      <c r="C2" s="31" t="n">
        <v>3000</v>
      </c>
      <c r="D2" s="3" t="inlineStr">
        <is>
          <t>Alta</t>
        </is>
      </c>
      <c r="E2" s="3" t="inlineStr">
        <is>
          <t>Verde</t>
        </is>
      </c>
    </row>
    <row r="3">
      <c r="A3" s="9" t="inlineStr">
        <is>
          <t>Salário</t>
        </is>
      </c>
      <c r="B3" s="8" t="inlineStr">
        <is>
          <t>Entrada</t>
        </is>
      </c>
      <c r="C3" s="33" t="n">
        <v>4500</v>
      </c>
      <c r="D3" s="8" t="inlineStr">
        <is>
          <t>Alta</t>
        </is>
      </c>
      <c r="E3" s="8" t="inlineStr">
        <is>
          <t>Verde</t>
        </is>
      </c>
    </row>
    <row r="4">
      <c r="A4" s="4" t="inlineStr">
        <is>
          <t>Freela</t>
        </is>
      </c>
      <c r="B4" s="3" t="inlineStr">
        <is>
          <t>Entrada</t>
        </is>
      </c>
      <c r="C4" s="31" t="n">
        <v>800</v>
      </c>
      <c r="D4" s="3" t="inlineStr">
        <is>
          <t>Média</t>
        </is>
      </c>
      <c r="E4" s="3" t="inlineStr">
        <is>
          <t>Verde</t>
        </is>
      </c>
    </row>
    <row r="5">
      <c r="A5" s="9" t="inlineStr">
        <is>
          <t>Aluguel</t>
        </is>
      </c>
      <c r="B5" s="8" t="inlineStr">
        <is>
          <t>Saída</t>
        </is>
      </c>
      <c r="C5" s="33" t="n">
        <v>1800</v>
      </c>
      <c r="D5" s="8" t="inlineStr">
        <is>
          <t>Alta</t>
        </is>
      </c>
      <c r="E5" s="8" t="inlineStr">
        <is>
          <t>Vermelho</t>
        </is>
      </c>
    </row>
    <row r="6">
      <c r="A6" s="4" t="inlineStr">
        <is>
          <t>Alimentação</t>
        </is>
      </c>
      <c r="B6" s="3" t="inlineStr">
        <is>
          <t>Saída</t>
        </is>
      </c>
      <c r="C6" s="31" t="n">
        <v>1200</v>
      </c>
      <c r="D6" s="3" t="inlineStr">
        <is>
          <t>Alta</t>
        </is>
      </c>
      <c r="E6" s="3" t="inlineStr">
        <is>
          <t>Vermelho</t>
        </is>
      </c>
    </row>
    <row r="7">
      <c r="A7" s="9" t="inlineStr">
        <is>
          <t>Transporte</t>
        </is>
      </c>
      <c r="B7" s="8" t="inlineStr">
        <is>
          <t>Saída</t>
        </is>
      </c>
      <c r="C7" s="33" t="n">
        <v>400</v>
      </c>
      <c r="D7" s="8" t="inlineStr">
        <is>
          <t>Média</t>
        </is>
      </c>
      <c r="E7" s="8" t="inlineStr">
        <is>
          <t>Laranja</t>
        </is>
      </c>
    </row>
    <row r="8">
      <c r="A8" s="4" t="inlineStr">
        <is>
          <t>Contas</t>
        </is>
      </c>
      <c r="B8" s="3" t="inlineStr">
        <is>
          <t>Saída</t>
        </is>
      </c>
      <c r="C8" s="31" t="n">
        <v>300</v>
      </c>
      <c r="D8" s="3" t="inlineStr">
        <is>
          <t>Média</t>
        </is>
      </c>
      <c r="E8" s="3" t="inlineStr">
        <is>
          <t>Laranja</t>
        </is>
      </c>
    </row>
    <row r="9">
      <c r="A9" s="9" t="inlineStr">
        <is>
          <t>Internet</t>
        </is>
      </c>
      <c r="B9" s="8" t="inlineStr">
        <is>
          <t>Saída</t>
        </is>
      </c>
      <c r="C9" s="33" t="n">
        <v>120</v>
      </c>
      <c r="D9" s="8" t="inlineStr">
        <is>
          <t>Baixa</t>
        </is>
      </c>
      <c r="E9" s="8" t="inlineStr">
        <is>
          <t>Azul</t>
        </is>
      </c>
    </row>
    <row r="10">
      <c r="A10" s="4" t="inlineStr">
        <is>
          <t>Lazer</t>
        </is>
      </c>
      <c r="B10" s="3" t="inlineStr">
        <is>
          <t>Saída</t>
        </is>
      </c>
      <c r="C10" s="31" t="n">
        <v>200</v>
      </c>
      <c r="D10" s="3" t="inlineStr">
        <is>
          <t>Baixa</t>
        </is>
      </c>
      <c r="E10" s="3" t="inlineStr">
        <is>
          <t>Azul</t>
        </is>
      </c>
    </row>
    <row r="11">
      <c r="A11" s="9" t="inlineStr">
        <is>
          <t>Saúde</t>
        </is>
      </c>
      <c r="B11" s="8" t="inlineStr">
        <is>
          <t>Saída</t>
        </is>
      </c>
      <c r="C11" s="33" t="n">
        <v>250</v>
      </c>
      <c r="D11" s="8" t="inlineStr">
        <is>
          <t>Média</t>
        </is>
      </c>
      <c r="E11" s="8" t="inlineStr">
        <is>
          <t>Roxo</t>
        </is>
      </c>
    </row>
  </sheetData>
  <dataValidations count="2">
    <dataValidation sqref="D2:D11" showErrorMessage="1" showInputMessage="1" allowBlank="0" type="list">
      <formula1>"Alta,Média,Baixa"</formula1>
    </dataValidation>
    <dataValidation sqref="B2:B11" showErrorMessage="1" showInputMessage="1" allowBlank="0" type="list">
      <formula1>"Entrada,Saída"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</cols>
  <sheetData>
    <row r="1">
      <c r="A1" s="27" t="inlineStr">
        <is>
          <t>Instruções de Uso - Fluxo de Caixa Diário</t>
        </is>
      </c>
    </row>
    <row r="2"/>
    <row r="3">
      <c r="A3" s="11" t="inlineStr">
        <is>
          <t>Lançamentos</t>
        </is>
      </c>
    </row>
    <row r="4" ht="55" customHeight="1">
      <c r="A4" s="28" t="inlineStr">
        <is>
          <t>Registre todos os lançamentos diários de caixa. Preencha Data, Tipo (Entrada ou Saída), Categoria, Descrição, Forma de pagamento e Valor. As colunas Dia da semana, Saldo do dia e Status são calculadas automaticamente. Células amarelas (Valor) são de preenchimento manual.</t>
        </is>
      </c>
    </row>
    <row r="5"/>
    <row r="6">
      <c r="A6" s="11" t="inlineStr">
        <is>
          <t>Resumo</t>
        </is>
      </c>
    </row>
    <row r="7" ht="55" customHeight="1">
      <c r="A7" s="28" t="inlineStr">
        <is>
          <t>Painel gerencial com os principais indicadores (KPIs), tabela de saídas por categoria e três gráficos: evolução do saldo diário, distribuição das saídas por categoria e comparativo de entradas x saídas por dia.</t>
        </is>
      </c>
    </row>
    <row r="8"/>
    <row r="9">
      <c r="A9" s="11" t="inlineStr">
        <is>
          <t>Categorias</t>
        </is>
      </c>
    </row>
    <row r="10" ht="55" customHeight="1">
      <c r="A10" s="28" t="inlineStr">
        <is>
          <t>Tabela de referência com o tipo padrão de cada categoria, meta mensal, prioridade e grupo de cor, usada para apoiar o preenchimento e a análise dos lançamentos.</t>
        </is>
      </c>
    </row>
    <row r="11"/>
    <row r="12">
      <c r="A12" s="11" t="inlineStr">
        <is>
          <t>Dicas</t>
        </is>
      </c>
    </row>
    <row r="13" ht="55" customHeight="1">
      <c r="A13" s="28" t="inlineStr">
        <is>
          <t>Utilize as listas suspensas nas colunas Tipo, Categoria e Forma de pagamento para manter a padronização. Acompanhe a coluna Status: quando aparecer 'Atenção', o saldo do dia ficou negativo.</t>
        </is>
      </c>
    </row>
  </sheetData>
  <mergeCells count="9">
    <mergeCell ref="A1:B1"/>
    <mergeCell ref="A3:B3"/>
    <mergeCell ref="A4:B4"/>
    <mergeCell ref="A6:B6"/>
    <mergeCell ref="A7:B7"/>
    <mergeCell ref="A9:B9"/>
    <mergeCell ref="A10:B10"/>
    <mergeCell ref="A12:B12"/>
    <mergeCell ref="A13:B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2026-07-14T02:35:35Z</dcterms:created>
  <dcterms:modified xmlns:dcterms="http://purl.org/dc/terms/" xmlns:xsi="http://www.w3.org/2001/XMLSchema-instance" xsi:type="dcterms:W3CDTF">2026-07-14T02:35:35Z</dcterms:modified>
</cp:coreProperties>
</file>