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ef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'Tarefas'!$A$1:$O$101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0,0%"/>
    <numFmt numFmtId="166" formatCode="0 &quot;min&quot;"/>
    <numFmt numFmtId="167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6"/>
    </font>
    <font>
      <name val="Calibri"/>
      <b val="1"/>
      <color rgb="000F172A"/>
      <sz val="12"/>
    </font>
    <font>
      <name val="Calibri"/>
      <color rgb="00475569"/>
      <sz val="9"/>
    </font>
    <font>
      <name val="Calibri"/>
      <b val="1"/>
      <color rgb="00FFFFFF"/>
      <sz val="10"/>
    </font>
  </fonts>
  <fills count="13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D1FAE5"/>
      </patternFill>
    </fill>
    <fill>
      <patternFill patternType="solid">
        <fgColor rgb="00FFFFFF"/>
      </patternFill>
    </fill>
    <fill>
      <patternFill patternType="solid">
        <fgColor rgb="001D4ED8"/>
      </patternFill>
    </fill>
    <fill>
      <patternFill patternType="solid">
        <fgColor rgb="0014B8A6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FEF3C7"/>
      </patternFill>
    </fill>
    <fill>
      <patternFill patternType="solid">
        <fgColor rgb="00DBEAF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7" fillId="9" borderId="1" applyAlignment="1" pivotButton="0" quotePrefix="0" xfId="0">
      <alignment horizontal="center" vertical="center"/>
    </xf>
    <xf numFmtId="0" fontId="7" fillId="10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2" fillId="1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7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Tarefas atribuídas por morador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'Resumo'!B15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'Resumo'!$A$16:$A$25</f>
            </numRef>
          </cat>
          <val>
            <numRef>
              <f>'Resumo'!$B$16:$B$25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tarefas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Morador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tarefas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'Resumo'!I15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'Resumo'!$H$16:$H$21</f>
            </numRef>
          </cat>
          <val>
            <numRef>
              <f>'Resumo'!$I$16:$I$21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Tarefas concluídas, pendentes e em andamento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'Resumo'!I24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'Resumo'!$H$25:$H$27</f>
            </numRef>
          </cat>
          <val>
            <numRef>
              <f>'Resumo'!$I$25:$I$27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tarefas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34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6" customWidth="1" min="3" max="3"/>
    <col width="22" customWidth="1" min="4" max="4"/>
    <col width="14" customWidth="1" min="5" max="5"/>
    <col width="15" customWidth="1" min="6" max="6"/>
    <col width="15" customWidth="1" min="7" max="7"/>
    <col width="16" customWidth="1" min="8" max="8"/>
    <col width="13" customWidth="1" min="9" max="9"/>
    <col width="21" customWidth="1" min="10" max="10"/>
    <col width="15" customWidth="1" min="11" max="11"/>
    <col width="10" customWidth="1" min="12" max="12"/>
    <col width="32" customWidth="1" min="13" max="13"/>
    <col width="20" customWidth="1" min="14" max="14"/>
    <col width="34" customWidth="1" min="15" max="15"/>
  </cols>
  <sheetData>
    <row r="1" ht="34" customHeight="1">
      <c r="A1" s="1" t="inlineStr">
        <is>
          <t>ID</t>
        </is>
      </c>
      <c r="B1" s="1" t="inlineStr">
        <is>
          <t>Tarefa</t>
        </is>
      </c>
      <c r="C1" s="1" t="inlineStr">
        <is>
          <t>Categoria</t>
        </is>
      </c>
      <c r="D1" s="1" t="inlineStr">
        <is>
          <t>Responsável</t>
        </is>
      </c>
      <c r="E1" s="1" t="inlineStr">
        <is>
          <t>Frequência</t>
        </is>
      </c>
      <c r="F1" s="1" t="inlineStr">
        <is>
          <t>Data planejada</t>
        </is>
      </c>
      <c r="G1" s="1" t="inlineStr">
        <is>
          <t>Prazo</t>
        </is>
      </c>
      <c r="H1" s="1" t="inlineStr">
        <is>
          <t>Status</t>
        </is>
      </c>
      <c r="I1" s="1" t="inlineStr">
        <is>
          <t>Prioridade</t>
        </is>
      </c>
      <c r="J1" s="1" t="inlineStr">
        <is>
          <t>Tempo estimado (min)</t>
        </is>
      </c>
      <c r="K1" s="1" t="inlineStr">
        <is>
          <t>Concluída em</t>
        </is>
      </c>
      <c r="L1" s="1" t="inlineStr">
        <is>
          <t>Pontos</t>
        </is>
      </c>
      <c r="M1" s="1" t="inlineStr">
        <is>
          <t>Carga prevista do responsável (min)</t>
        </is>
      </c>
      <c r="N1" s="1" t="inlineStr">
        <is>
          <t>Situação automática</t>
        </is>
      </c>
      <c r="O1" s="1" t="inlineStr">
        <is>
          <t>Observações</t>
        </is>
      </c>
    </row>
    <row r="2" ht="30" customHeight="1">
      <c r="A2" s="2">
        <f>IF(B2="","",ROW()-1)</f>
        <v/>
      </c>
      <c r="B2" s="3" t="inlineStr">
        <is>
          <t>Lavar louça e organizar a cozinha</t>
        </is>
      </c>
      <c r="C2" s="3" t="inlineStr">
        <is>
          <t>Cozinha</t>
        </is>
      </c>
      <c r="D2" s="3" t="inlineStr">
        <is>
          <t>João Silva</t>
        </is>
      </c>
      <c r="E2" s="4" t="inlineStr">
        <is>
          <t>Diária</t>
        </is>
      </c>
      <c r="F2" s="33" t="n">
        <v>46273</v>
      </c>
      <c r="G2" s="33" t="n">
        <v>46273</v>
      </c>
      <c r="H2" s="4" t="inlineStr">
        <is>
          <t>Pendente</t>
        </is>
      </c>
      <c r="I2" s="4" t="inlineStr">
        <is>
          <t>Alta</t>
        </is>
      </c>
      <c r="J2" s="6" t="n">
        <v>30</v>
      </c>
      <c r="K2" s="33" t="n"/>
      <c r="L2" s="7">
        <f>IF(B2="","",IF(I2="Alta",3,IF(I2="Média",2,1)))</f>
        <v/>
      </c>
      <c r="M2" s="7">
        <f>IF(D2="","",IFERROR(VLOOKUP(D2,'Resumo'!$A$16:$C$25,3,FALSE),""))</f>
        <v/>
      </c>
      <c r="N2" s="2">
        <f>IF(B2="","",IF(H2="Concluída","Concluída",IF(G2&lt;TODAY(),"Atrasada","No prazo")))</f>
        <v/>
      </c>
      <c r="O2" s="3" t="inlineStr">
        <is>
          <t>Organizar pia e bancada ao final.</t>
        </is>
      </c>
    </row>
    <row r="3" ht="30" customHeight="1">
      <c r="A3" s="2">
        <f>IF(B3="","",ROW()-1)</f>
        <v/>
      </c>
      <c r="B3" s="3" t="inlineStr">
        <is>
          <t>Limpar banheiro</t>
        </is>
      </c>
      <c r="C3" s="3" t="inlineStr">
        <is>
          <t>Limpeza</t>
        </is>
      </c>
      <c r="D3" s="3" t="inlineStr">
        <is>
          <t>Maria Oliveira</t>
        </is>
      </c>
      <c r="E3" s="4" t="inlineStr">
        <is>
          <t>Semanal</t>
        </is>
      </c>
      <c r="F3" s="33" t="n">
        <v>46274</v>
      </c>
      <c r="G3" s="33" t="n">
        <v>46275</v>
      </c>
      <c r="H3" s="4" t="inlineStr">
        <is>
          <t>Em andamento</t>
        </is>
      </c>
      <c r="I3" s="4" t="inlineStr">
        <is>
          <t>Alta</t>
        </is>
      </c>
      <c r="J3" s="6" t="n">
        <v>60</v>
      </c>
      <c r="K3" s="33" t="n"/>
      <c r="L3" s="7">
        <f>IF(B3="","",IF(I3="Alta",3,IF(I3="Média",2,1)))</f>
        <v/>
      </c>
      <c r="M3" s="7">
        <f>IF(D3="","",IFERROR(VLOOKUP(D3,'Resumo'!$A$16:$C$25,3,FALSE),""))</f>
        <v/>
      </c>
      <c r="N3" s="2">
        <f>IF(B3="","",IF(H3="Concluída","Concluída",IF(G3&lt;TODAY(),"Atrasada","No prazo")))</f>
        <v/>
      </c>
      <c r="O3" s="3" t="inlineStr">
        <is>
          <t>Higienizar pia, vaso e box.</t>
        </is>
      </c>
    </row>
    <row r="4" ht="30" customHeight="1">
      <c r="A4" s="2">
        <f>IF(B4="","",ROW()-1)</f>
        <v/>
      </c>
      <c r="B4" s="3" t="inlineStr">
        <is>
          <t>Retirar o lixo</t>
        </is>
      </c>
      <c r="C4" s="3" t="inlineStr">
        <is>
          <t>Limpeza</t>
        </is>
      </c>
      <c r="D4" s="3" t="inlineStr">
        <is>
          <t>Pedro Santos</t>
        </is>
      </c>
      <c r="E4" s="4" t="inlineStr">
        <is>
          <t>Diária</t>
        </is>
      </c>
      <c r="F4" s="33" t="n">
        <v>46273</v>
      </c>
      <c r="G4" s="33" t="n">
        <v>46272</v>
      </c>
      <c r="H4" s="4" t="inlineStr">
        <is>
          <t>Pendente</t>
        </is>
      </c>
      <c r="I4" s="4" t="inlineStr">
        <is>
          <t>Média</t>
        </is>
      </c>
      <c r="J4" s="6" t="n">
        <v>15</v>
      </c>
      <c r="K4" s="33" t="n"/>
      <c r="L4" s="7">
        <f>IF(B4="","",IF(I4="Alta",3,IF(I4="Média",2,1)))</f>
        <v/>
      </c>
      <c r="M4" s="7">
        <f>IF(D4="","",IFERROR(VLOOKUP(D4,'Resumo'!$A$16:$C$25,3,FALSE),""))</f>
        <v/>
      </c>
      <c r="N4" s="2">
        <f>IF(B4="","",IF(H4="Concluída","Concluída",IF(G4&lt;TODAY(),"Atrasada","No prazo")))</f>
        <v/>
      </c>
      <c r="O4" s="3" t="inlineStr">
        <is>
          <t>Separar recicláveis antes de levar.</t>
        </is>
      </c>
    </row>
    <row r="5" ht="30" customHeight="1">
      <c r="A5" s="2">
        <f>IF(B5="","",ROW()-1)</f>
        <v/>
      </c>
      <c r="B5" s="3" t="inlineStr">
        <is>
          <t>Lavar roupas</t>
        </is>
      </c>
      <c r="C5" s="3" t="inlineStr">
        <is>
          <t>Lavanderia</t>
        </is>
      </c>
      <c r="D5" s="3" t="inlineStr">
        <is>
          <t>Ana Souza</t>
        </is>
      </c>
      <c r="E5" s="4" t="inlineStr">
        <is>
          <t>Quinzenal</t>
        </is>
      </c>
      <c r="F5" s="33" t="n">
        <v>46275</v>
      </c>
      <c r="G5" s="33" t="n">
        <v>46276</v>
      </c>
      <c r="H5" s="4" t="inlineStr">
        <is>
          <t>Concluída</t>
        </is>
      </c>
      <c r="I5" s="4" t="inlineStr">
        <is>
          <t>Média</t>
        </is>
      </c>
      <c r="J5" s="6" t="n">
        <v>75</v>
      </c>
      <c r="K5" s="33" t="n">
        <v>46273</v>
      </c>
      <c r="L5" s="7">
        <f>IF(B5="","",IF(I5="Alta",3,IF(I5="Média",2,1)))</f>
        <v/>
      </c>
      <c r="M5" s="7">
        <f>IF(D5="","",IFERROR(VLOOKUP(D5,'Resumo'!$A$16:$C$25,3,FALSE),""))</f>
        <v/>
      </c>
      <c r="N5" s="2">
        <f>IF(B5="","",IF(H5="Concluída","Concluída",IF(G5&lt;TODAY(),"Atrasada","No prazo")))</f>
        <v/>
      </c>
      <c r="O5" s="3" t="inlineStr">
        <is>
          <t>Roupas claras já foram guardadas.</t>
        </is>
      </c>
    </row>
    <row r="6" ht="30" customHeight="1">
      <c r="A6" s="2">
        <f>IF(B6="","",ROW()-1)</f>
        <v/>
      </c>
      <c r="B6" s="3" t="inlineStr">
        <is>
          <t>Fazer compras do mercado</t>
        </is>
      </c>
      <c r="C6" s="3" t="inlineStr">
        <is>
          <t>Compras</t>
        </is>
      </c>
      <c r="D6" s="3" t="inlineStr">
        <is>
          <t>Carlos Pereira</t>
        </is>
      </c>
      <c r="E6" s="4" t="inlineStr">
        <is>
          <t>Semanal</t>
        </is>
      </c>
      <c r="F6" s="33" t="n">
        <v>46276</v>
      </c>
      <c r="G6" s="33" t="n">
        <v>46277</v>
      </c>
      <c r="H6" s="4" t="inlineStr">
        <is>
          <t>Pendente</t>
        </is>
      </c>
      <c r="I6" s="4" t="inlineStr">
        <is>
          <t>Alta</t>
        </is>
      </c>
      <c r="J6" s="6" t="n">
        <v>120</v>
      </c>
      <c r="K6" s="33" t="n"/>
      <c r="L6" s="7">
        <f>IF(B6="","",IF(I6="Alta",3,IF(I6="Média",2,1)))</f>
        <v/>
      </c>
      <c r="M6" s="7">
        <f>IF(D6="","",IFERROR(VLOOKUP(D6,'Resumo'!$A$16:$C$25,3,FALSE),""))</f>
        <v/>
      </c>
      <c r="N6" s="2">
        <f>IF(B6="","",IF(H6="Concluída","Concluída",IF(G6&lt;TODAY(),"Atrasada","No prazo")))</f>
        <v/>
      </c>
      <c r="O6" s="3" t="inlineStr">
        <is>
          <t>Conferir lista antes de sair.</t>
        </is>
      </c>
    </row>
    <row r="7" ht="30" customHeight="1">
      <c r="A7" s="2">
        <f>IF(B7="","",ROW()-1)</f>
        <v/>
      </c>
      <c r="B7" s="3" t="inlineStr">
        <is>
          <t>Aspirar e passar pano na sala</t>
        </is>
      </c>
      <c r="C7" s="3" t="inlineStr">
        <is>
          <t>Limpeza</t>
        </is>
      </c>
      <c r="D7" s="3" t="inlineStr">
        <is>
          <t>Juliana Costa</t>
        </is>
      </c>
      <c r="E7" s="4" t="inlineStr">
        <is>
          <t>Semanal</t>
        </is>
      </c>
      <c r="F7" s="33" t="n">
        <v>46277</v>
      </c>
      <c r="G7" s="33" t="n">
        <v>46278</v>
      </c>
      <c r="H7" s="4" t="inlineStr">
        <is>
          <t>Em andamento</t>
        </is>
      </c>
      <c r="I7" s="4" t="inlineStr">
        <is>
          <t>Média</t>
        </is>
      </c>
      <c r="J7" s="6" t="n">
        <v>90</v>
      </c>
      <c r="K7" s="33" t="n"/>
      <c r="L7" s="7">
        <f>IF(B7="","",IF(I7="Alta",3,IF(I7="Média",2,1)))</f>
        <v/>
      </c>
      <c r="M7" s="7">
        <f>IF(D7="","",IFERROR(VLOOKUP(D7,'Resumo'!$A$16:$C$25,3,FALSE),""))</f>
        <v/>
      </c>
      <c r="N7" s="2">
        <f>IF(B7="","",IF(H7="Concluída","Concluída",IF(G7&lt;TODAY(),"Atrasada","No prazo")))</f>
        <v/>
      </c>
      <c r="O7" s="3" t="inlineStr">
        <is>
          <t>Dar atenção ao tapete.</t>
        </is>
      </c>
    </row>
    <row r="8" ht="30" customHeight="1">
      <c r="A8" s="2">
        <f>IF(B8="","",ROW()-1)</f>
        <v/>
      </c>
      <c r="B8" s="3" t="inlineStr">
        <is>
          <t>Cuidar das plantas</t>
        </is>
      </c>
      <c r="C8" s="3" t="inlineStr">
        <is>
          <t>Manutenção</t>
        </is>
      </c>
      <c r="D8" s="3" t="inlineStr">
        <is>
          <t>Rafael Almeida</t>
        </is>
      </c>
      <c r="E8" s="4" t="inlineStr">
        <is>
          <t>Semanal</t>
        </is>
      </c>
      <c r="F8" s="33" t="n">
        <v>46278</v>
      </c>
      <c r="G8" s="33" t="n">
        <v>46280</v>
      </c>
      <c r="H8" s="4" t="inlineStr">
        <is>
          <t>Concluída</t>
        </is>
      </c>
      <c r="I8" s="4" t="inlineStr">
        <is>
          <t>Baixa</t>
        </is>
      </c>
      <c r="J8" s="6" t="n">
        <v>25</v>
      </c>
      <c r="K8" s="33" t="n">
        <v>46274</v>
      </c>
      <c r="L8" s="7">
        <f>IF(B8="","",IF(I8="Alta",3,IF(I8="Média",2,1)))</f>
        <v/>
      </c>
      <c r="M8" s="7">
        <f>IF(D8="","",IFERROR(VLOOKUP(D8,'Resumo'!$A$16:$C$25,3,FALSE),""))</f>
        <v/>
      </c>
      <c r="N8" s="2">
        <f>IF(B8="","",IF(H8="Concluída","Concluída",IF(G8&lt;TODAY(),"Atrasada","No prazo")))</f>
        <v/>
      </c>
      <c r="O8" s="3" t="inlineStr">
        <is>
          <t>Regar e retirar folhas secas.</t>
        </is>
      </c>
    </row>
    <row r="9" ht="30" customHeight="1">
      <c r="A9" s="2">
        <f>IF(B9="","",ROW()-1)</f>
        <v/>
      </c>
      <c r="B9" s="3" t="inlineStr">
        <is>
          <t>Trocar roupas de cama</t>
        </is>
      </c>
      <c r="C9" s="3" t="inlineStr">
        <is>
          <t>Lavanderia</t>
        </is>
      </c>
      <c r="D9" s="3" t="inlineStr">
        <is>
          <t>Camila Ferreira</t>
        </is>
      </c>
      <c r="E9" s="4" t="inlineStr">
        <is>
          <t>Quinzenal</t>
        </is>
      </c>
      <c r="F9" s="33" t="n">
        <v>46279</v>
      </c>
      <c r="G9" s="33" t="n">
        <v>46281</v>
      </c>
      <c r="H9" s="4" t="inlineStr">
        <is>
          <t>Pendente</t>
        </is>
      </c>
      <c r="I9" s="4" t="inlineStr">
        <is>
          <t>Média</t>
        </is>
      </c>
      <c r="J9" s="6" t="n">
        <v>45</v>
      </c>
      <c r="K9" s="33" t="n"/>
      <c r="L9" s="7">
        <f>IF(B9="","",IF(I9="Alta",3,IF(I9="Média",2,1)))</f>
        <v/>
      </c>
      <c r="M9" s="7">
        <f>IF(D9="","",IFERROR(VLOOKUP(D9,'Resumo'!$A$16:$C$25,3,FALSE),""))</f>
        <v/>
      </c>
      <c r="N9" s="2">
        <f>IF(B9="","",IF(H9="Concluída","Concluída",IF(G9&lt;TODAY(),"Atrasada","No prazo")))</f>
        <v/>
      </c>
      <c r="O9" s="3" t="inlineStr">
        <is>
          <t>Separar jogos de cama limpos.</t>
        </is>
      </c>
    </row>
    <row r="10" ht="30" customHeight="1">
      <c r="A10" s="2">
        <f>IF(B10="","",ROW()-1)</f>
        <v/>
      </c>
      <c r="B10" s="3" t="inlineStr">
        <is>
          <t>Limpar a varanda</t>
        </is>
      </c>
      <c r="C10" s="3" t="inlineStr">
        <is>
          <t>Limpeza</t>
        </is>
      </c>
      <c r="D10" s="3" t="inlineStr">
        <is>
          <t>Lucas Rodrigues</t>
        </is>
      </c>
      <c r="E10" s="4" t="inlineStr">
        <is>
          <t>Semanal</t>
        </is>
      </c>
      <c r="F10" s="33" t="n">
        <v>46280</v>
      </c>
      <c r="G10" s="33" t="n">
        <v>46283</v>
      </c>
      <c r="H10" s="4" t="inlineStr">
        <is>
          <t>Pendente</t>
        </is>
      </c>
      <c r="I10" s="4" t="inlineStr">
        <is>
          <t>Baixa</t>
        </is>
      </c>
      <c r="J10" s="6" t="n">
        <v>50</v>
      </c>
      <c r="K10" s="33" t="n"/>
      <c r="L10" s="7">
        <f>IF(B10="","",IF(I10="Alta",3,IF(I10="Média",2,1)))</f>
        <v/>
      </c>
      <c r="M10" s="7">
        <f>IF(D10="","",IFERROR(VLOOKUP(D10,'Resumo'!$A$16:$C$25,3,FALSE),""))</f>
        <v/>
      </c>
      <c r="N10" s="2">
        <f>IF(B10="","",IF(H10="Concluída","Concluída",IF(G10&lt;TODAY(),"Atrasada","No prazo")))</f>
        <v/>
      </c>
      <c r="O10" s="3" t="inlineStr">
        <is>
          <t>Lavar o piso e organizar vasos.</t>
        </is>
      </c>
    </row>
    <row r="11" ht="30" customHeight="1">
      <c r="A11" s="2">
        <f>IF(B11="","",ROW()-1)</f>
        <v/>
      </c>
      <c r="B11" s="3" t="inlineStr">
        <is>
          <t>Organizar a despensa</t>
        </is>
      </c>
      <c r="C11" s="3" t="inlineStr">
        <is>
          <t>Cozinha</t>
        </is>
      </c>
      <c r="D11" s="3" t="inlineStr">
        <is>
          <t>Fernanda Lima</t>
        </is>
      </c>
      <c r="E11" s="4" t="inlineStr">
        <is>
          <t>Mensal</t>
        </is>
      </c>
      <c r="F11" s="33" t="n">
        <v>46281</v>
      </c>
      <c r="G11" s="33" t="n">
        <v>46285</v>
      </c>
      <c r="H11" s="4" t="inlineStr">
        <is>
          <t>Concluída</t>
        </is>
      </c>
      <c r="I11" s="4" t="inlineStr">
        <is>
          <t>Média</t>
        </is>
      </c>
      <c r="J11" s="6" t="n">
        <v>70</v>
      </c>
      <c r="K11" s="33" t="n">
        <v>46275</v>
      </c>
      <c r="L11" s="7">
        <f>IF(B11="","",IF(I11="Alta",3,IF(I11="Média",2,1)))</f>
        <v/>
      </c>
      <c r="M11" s="7">
        <f>IF(D11="","",IFERROR(VLOOKUP(D11,'Resumo'!$A$16:$C$25,3,FALSE),""))</f>
        <v/>
      </c>
      <c r="N11" s="2">
        <f>IF(B11="","",IF(H11="Concluída","Concluída",IF(G11&lt;TODAY(),"Atrasada","No prazo")))</f>
        <v/>
      </c>
      <c r="O11" s="3" t="inlineStr">
        <is>
          <t>Conferidos prazos de validade.</t>
        </is>
      </c>
    </row>
    <row r="12" ht="22" customHeight="1">
      <c r="A12" s="2">
        <f>IF(B12="","",ROW()-1)</f>
        <v/>
      </c>
      <c r="B12" s="3" t="n"/>
      <c r="C12" s="3" t="n"/>
      <c r="D12" s="3" t="n"/>
      <c r="E12" s="4" t="n"/>
      <c r="F12" s="33" t="n"/>
      <c r="G12" s="33" t="n"/>
      <c r="H12" s="4" t="n"/>
      <c r="I12" s="4" t="n"/>
      <c r="J12" s="6" t="n"/>
      <c r="K12" s="33" t="n"/>
      <c r="L12" s="7">
        <f>IF(B12="","",IF(I12="Alta",3,IF(I12="Média",2,1)))</f>
        <v/>
      </c>
      <c r="M12" s="7">
        <f>IF(D12="","",IFERROR(VLOOKUP(D12,'Resumo'!$A$16:$C$25,3,FALSE),""))</f>
        <v/>
      </c>
      <c r="N12" s="2">
        <f>IF(B12="","",IF(H12="Concluída","Concluída",IF(G12&lt;TODAY(),"Atrasada","No prazo")))</f>
        <v/>
      </c>
      <c r="O12" s="3" t="n"/>
    </row>
    <row r="13" ht="22" customHeight="1">
      <c r="A13" s="2">
        <f>IF(B13="","",ROW()-1)</f>
        <v/>
      </c>
      <c r="B13" s="3" t="n"/>
      <c r="C13" s="3" t="n"/>
      <c r="D13" s="3" t="n"/>
      <c r="E13" s="4" t="n"/>
      <c r="F13" s="33" t="n"/>
      <c r="G13" s="33" t="n"/>
      <c r="H13" s="4" t="n"/>
      <c r="I13" s="4" t="n"/>
      <c r="J13" s="6" t="n"/>
      <c r="K13" s="33" t="n"/>
      <c r="L13" s="7">
        <f>IF(B13="","",IF(I13="Alta",3,IF(I13="Média",2,1)))</f>
        <v/>
      </c>
      <c r="M13" s="7">
        <f>IF(D13="","",IFERROR(VLOOKUP(D13,'Resumo'!$A$16:$C$25,3,FALSE),""))</f>
        <v/>
      </c>
      <c r="N13" s="2">
        <f>IF(B13="","",IF(H13="Concluída","Concluída",IF(G13&lt;TODAY(),"Atrasada","No prazo")))</f>
        <v/>
      </c>
      <c r="O13" s="3" t="n"/>
    </row>
    <row r="14" ht="22" customHeight="1">
      <c r="A14" s="2">
        <f>IF(B14="","",ROW()-1)</f>
        <v/>
      </c>
      <c r="B14" s="3" t="n"/>
      <c r="C14" s="3" t="n"/>
      <c r="D14" s="3" t="n"/>
      <c r="E14" s="4" t="n"/>
      <c r="F14" s="33" t="n"/>
      <c r="G14" s="33" t="n"/>
      <c r="H14" s="4" t="n"/>
      <c r="I14" s="4" t="n"/>
      <c r="J14" s="6" t="n"/>
      <c r="K14" s="33" t="n"/>
      <c r="L14" s="7">
        <f>IF(B14="","",IF(I14="Alta",3,IF(I14="Média",2,1)))</f>
        <v/>
      </c>
      <c r="M14" s="7">
        <f>IF(D14="","",IFERROR(VLOOKUP(D14,'Resumo'!$A$16:$C$25,3,FALSE),""))</f>
        <v/>
      </c>
      <c r="N14" s="2">
        <f>IF(B14="","",IF(H14="Concluída","Concluída",IF(G14&lt;TODAY(),"Atrasada","No prazo")))</f>
        <v/>
      </c>
      <c r="O14" s="3" t="n"/>
    </row>
    <row r="15" ht="22" customHeight="1">
      <c r="A15" s="2">
        <f>IF(B15="","",ROW()-1)</f>
        <v/>
      </c>
      <c r="B15" s="3" t="n"/>
      <c r="C15" s="3" t="n"/>
      <c r="D15" s="3" t="n"/>
      <c r="E15" s="4" t="n"/>
      <c r="F15" s="33" t="n"/>
      <c r="G15" s="33" t="n"/>
      <c r="H15" s="4" t="n"/>
      <c r="I15" s="4" t="n"/>
      <c r="J15" s="6" t="n"/>
      <c r="K15" s="33" t="n"/>
      <c r="L15" s="7">
        <f>IF(B15="","",IF(I15="Alta",3,IF(I15="Média",2,1)))</f>
        <v/>
      </c>
      <c r="M15" s="7">
        <f>IF(D15="","",IFERROR(VLOOKUP(D15,'Resumo'!$A$16:$C$25,3,FALSE),""))</f>
        <v/>
      </c>
      <c r="N15" s="2">
        <f>IF(B15="","",IF(H15="Concluída","Concluída",IF(G15&lt;TODAY(),"Atrasada","No prazo")))</f>
        <v/>
      </c>
      <c r="O15" s="3" t="n"/>
    </row>
    <row r="16" ht="22" customHeight="1">
      <c r="A16" s="2">
        <f>IF(B16="","",ROW()-1)</f>
        <v/>
      </c>
      <c r="B16" s="3" t="n"/>
      <c r="C16" s="3" t="n"/>
      <c r="D16" s="3" t="n"/>
      <c r="E16" s="4" t="n"/>
      <c r="F16" s="33" t="n"/>
      <c r="G16" s="33" t="n"/>
      <c r="H16" s="4" t="n"/>
      <c r="I16" s="4" t="n"/>
      <c r="J16" s="6" t="n"/>
      <c r="K16" s="33" t="n"/>
      <c r="L16" s="7">
        <f>IF(B16="","",IF(I16="Alta",3,IF(I16="Média",2,1)))</f>
        <v/>
      </c>
      <c r="M16" s="7">
        <f>IF(D16="","",IFERROR(VLOOKUP(D16,'Resumo'!$A$16:$C$25,3,FALSE),""))</f>
        <v/>
      </c>
      <c r="N16" s="2">
        <f>IF(B16="","",IF(H16="Concluída","Concluída",IF(G16&lt;TODAY(),"Atrasada","No prazo")))</f>
        <v/>
      </c>
      <c r="O16" s="3" t="n"/>
    </row>
    <row r="17" ht="22" customHeight="1">
      <c r="A17" s="2">
        <f>IF(B17="","",ROW()-1)</f>
        <v/>
      </c>
      <c r="B17" s="3" t="n"/>
      <c r="C17" s="3" t="n"/>
      <c r="D17" s="3" t="n"/>
      <c r="E17" s="4" t="n"/>
      <c r="F17" s="33" t="n"/>
      <c r="G17" s="33" t="n"/>
      <c r="H17" s="4" t="n"/>
      <c r="I17" s="4" t="n"/>
      <c r="J17" s="6" t="n"/>
      <c r="K17" s="33" t="n"/>
      <c r="L17" s="7">
        <f>IF(B17="","",IF(I17="Alta",3,IF(I17="Média",2,1)))</f>
        <v/>
      </c>
      <c r="M17" s="7">
        <f>IF(D17="","",IFERROR(VLOOKUP(D17,'Resumo'!$A$16:$C$25,3,FALSE),""))</f>
        <v/>
      </c>
      <c r="N17" s="2">
        <f>IF(B17="","",IF(H17="Concluída","Concluída",IF(G17&lt;TODAY(),"Atrasada","No prazo")))</f>
        <v/>
      </c>
      <c r="O17" s="3" t="n"/>
    </row>
    <row r="18" ht="22" customHeight="1">
      <c r="A18" s="2">
        <f>IF(B18="","",ROW()-1)</f>
        <v/>
      </c>
      <c r="B18" s="3" t="n"/>
      <c r="C18" s="3" t="n"/>
      <c r="D18" s="3" t="n"/>
      <c r="E18" s="4" t="n"/>
      <c r="F18" s="33" t="n"/>
      <c r="G18" s="33" t="n"/>
      <c r="H18" s="4" t="n"/>
      <c r="I18" s="4" t="n"/>
      <c r="J18" s="6" t="n"/>
      <c r="K18" s="33" t="n"/>
      <c r="L18" s="7">
        <f>IF(B18="","",IF(I18="Alta",3,IF(I18="Média",2,1)))</f>
        <v/>
      </c>
      <c r="M18" s="7">
        <f>IF(D18="","",IFERROR(VLOOKUP(D18,'Resumo'!$A$16:$C$25,3,FALSE),""))</f>
        <v/>
      </c>
      <c r="N18" s="2">
        <f>IF(B18="","",IF(H18="Concluída","Concluída",IF(G18&lt;TODAY(),"Atrasada","No prazo")))</f>
        <v/>
      </c>
      <c r="O18" s="3" t="n"/>
    </row>
    <row r="19" ht="22" customHeight="1">
      <c r="A19" s="2">
        <f>IF(B19="","",ROW()-1)</f>
        <v/>
      </c>
      <c r="B19" s="3" t="n"/>
      <c r="C19" s="3" t="n"/>
      <c r="D19" s="3" t="n"/>
      <c r="E19" s="4" t="n"/>
      <c r="F19" s="33" t="n"/>
      <c r="G19" s="33" t="n"/>
      <c r="H19" s="4" t="n"/>
      <c r="I19" s="4" t="n"/>
      <c r="J19" s="6" t="n"/>
      <c r="K19" s="33" t="n"/>
      <c r="L19" s="7">
        <f>IF(B19="","",IF(I19="Alta",3,IF(I19="Média",2,1)))</f>
        <v/>
      </c>
      <c r="M19" s="7">
        <f>IF(D19="","",IFERROR(VLOOKUP(D19,'Resumo'!$A$16:$C$25,3,FALSE),""))</f>
        <v/>
      </c>
      <c r="N19" s="2">
        <f>IF(B19="","",IF(H19="Concluída","Concluída",IF(G19&lt;TODAY(),"Atrasada","No prazo")))</f>
        <v/>
      </c>
      <c r="O19" s="3" t="n"/>
    </row>
    <row r="20" ht="22" customHeight="1">
      <c r="A20" s="2">
        <f>IF(B20="","",ROW()-1)</f>
        <v/>
      </c>
      <c r="B20" s="3" t="n"/>
      <c r="C20" s="3" t="n"/>
      <c r="D20" s="3" t="n"/>
      <c r="E20" s="4" t="n"/>
      <c r="F20" s="33" t="n"/>
      <c r="G20" s="33" t="n"/>
      <c r="H20" s="4" t="n"/>
      <c r="I20" s="4" t="n"/>
      <c r="J20" s="6" t="n"/>
      <c r="K20" s="33" t="n"/>
      <c r="L20" s="7">
        <f>IF(B20="","",IF(I20="Alta",3,IF(I20="Média",2,1)))</f>
        <v/>
      </c>
      <c r="M20" s="7">
        <f>IF(D20="","",IFERROR(VLOOKUP(D20,'Resumo'!$A$16:$C$25,3,FALSE),""))</f>
        <v/>
      </c>
      <c r="N20" s="2">
        <f>IF(B20="","",IF(H20="Concluída","Concluída",IF(G20&lt;TODAY(),"Atrasada","No prazo")))</f>
        <v/>
      </c>
      <c r="O20" s="3" t="n"/>
    </row>
    <row r="21" ht="22" customHeight="1">
      <c r="A21" s="2">
        <f>IF(B21="","",ROW()-1)</f>
        <v/>
      </c>
      <c r="B21" s="3" t="n"/>
      <c r="C21" s="3" t="n"/>
      <c r="D21" s="3" t="n"/>
      <c r="E21" s="4" t="n"/>
      <c r="F21" s="33" t="n"/>
      <c r="G21" s="33" t="n"/>
      <c r="H21" s="4" t="n"/>
      <c r="I21" s="4" t="n"/>
      <c r="J21" s="6" t="n"/>
      <c r="K21" s="33" t="n"/>
      <c r="L21" s="7">
        <f>IF(B21="","",IF(I21="Alta",3,IF(I21="Média",2,1)))</f>
        <v/>
      </c>
      <c r="M21" s="7">
        <f>IF(D21="","",IFERROR(VLOOKUP(D21,'Resumo'!$A$16:$C$25,3,FALSE),""))</f>
        <v/>
      </c>
      <c r="N21" s="2">
        <f>IF(B21="","",IF(H21="Concluída","Concluída",IF(G21&lt;TODAY(),"Atrasada","No prazo")))</f>
        <v/>
      </c>
      <c r="O21" s="3" t="n"/>
    </row>
    <row r="22" ht="22" customHeight="1">
      <c r="A22" s="2">
        <f>IF(B22="","",ROW()-1)</f>
        <v/>
      </c>
      <c r="B22" s="3" t="n"/>
      <c r="C22" s="3" t="n"/>
      <c r="D22" s="3" t="n"/>
      <c r="E22" s="4" t="n"/>
      <c r="F22" s="33" t="n"/>
      <c r="G22" s="33" t="n"/>
      <c r="H22" s="4" t="n"/>
      <c r="I22" s="4" t="n"/>
      <c r="J22" s="6" t="n"/>
      <c r="K22" s="33" t="n"/>
      <c r="L22" s="7">
        <f>IF(B22="","",IF(I22="Alta",3,IF(I22="Média",2,1)))</f>
        <v/>
      </c>
      <c r="M22" s="7">
        <f>IF(D22="","",IFERROR(VLOOKUP(D22,'Resumo'!$A$16:$C$25,3,FALSE),""))</f>
        <v/>
      </c>
      <c r="N22" s="2">
        <f>IF(B22="","",IF(H22="Concluída","Concluída",IF(G22&lt;TODAY(),"Atrasada","No prazo")))</f>
        <v/>
      </c>
      <c r="O22" s="3" t="n"/>
    </row>
    <row r="23" ht="22" customHeight="1">
      <c r="A23" s="2">
        <f>IF(B23="","",ROW()-1)</f>
        <v/>
      </c>
      <c r="B23" s="3" t="n"/>
      <c r="C23" s="3" t="n"/>
      <c r="D23" s="3" t="n"/>
      <c r="E23" s="4" t="n"/>
      <c r="F23" s="33" t="n"/>
      <c r="G23" s="33" t="n"/>
      <c r="H23" s="4" t="n"/>
      <c r="I23" s="4" t="n"/>
      <c r="J23" s="6" t="n"/>
      <c r="K23" s="33" t="n"/>
      <c r="L23" s="7">
        <f>IF(B23="","",IF(I23="Alta",3,IF(I23="Média",2,1)))</f>
        <v/>
      </c>
      <c r="M23" s="7">
        <f>IF(D23="","",IFERROR(VLOOKUP(D23,'Resumo'!$A$16:$C$25,3,FALSE),""))</f>
        <v/>
      </c>
      <c r="N23" s="2">
        <f>IF(B23="","",IF(H23="Concluída","Concluída",IF(G23&lt;TODAY(),"Atrasada","No prazo")))</f>
        <v/>
      </c>
      <c r="O23" s="3" t="n"/>
    </row>
    <row r="24" ht="22" customHeight="1">
      <c r="A24" s="2">
        <f>IF(B24="","",ROW()-1)</f>
        <v/>
      </c>
      <c r="B24" s="3" t="n"/>
      <c r="C24" s="3" t="n"/>
      <c r="D24" s="3" t="n"/>
      <c r="E24" s="4" t="n"/>
      <c r="F24" s="33" t="n"/>
      <c r="G24" s="33" t="n"/>
      <c r="H24" s="4" t="n"/>
      <c r="I24" s="4" t="n"/>
      <c r="J24" s="6" t="n"/>
      <c r="K24" s="33" t="n"/>
      <c r="L24" s="7">
        <f>IF(B24="","",IF(I24="Alta",3,IF(I24="Média",2,1)))</f>
        <v/>
      </c>
      <c r="M24" s="7">
        <f>IF(D24="","",IFERROR(VLOOKUP(D24,'Resumo'!$A$16:$C$25,3,FALSE),""))</f>
        <v/>
      </c>
      <c r="N24" s="2">
        <f>IF(B24="","",IF(H24="Concluída","Concluída",IF(G24&lt;TODAY(),"Atrasada","No prazo")))</f>
        <v/>
      </c>
      <c r="O24" s="3" t="n"/>
    </row>
    <row r="25" ht="22" customHeight="1">
      <c r="A25" s="2">
        <f>IF(B25="","",ROW()-1)</f>
        <v/>
      </c>
      <c r="B25" s="3" t="n"/>
      <c r="C25" s="3" t="n"/>
      <c r="D25" s="3" t="n"/>
      <c r="E25" s="4" t="n"/>
      <c r="F25" s="33" t="n"/>
      <c r="G25" s="33" t="n"/>
      <c r="H25" s="4" t="n"/>
      <c r="I25" s="4" t="n"/>
      <c r="J25" s="6" t="n"/>
      <c r="K25" s="33" t="n"/>
      <c r="L25" s="7">
        <f>IF(B25="","",IF(I25="Alta",3,IF(I25="Média",2,1)))</f>
        <v/>
      </c>
      <c r="M25" s="7">
        <f>IF(D25="","",IFERROR(VLOOKUP(D25,'Resumo'!$A$16:$C$25,3,FALSE),""))</f>
        <v/>
      </c>
      <c r="N25" s="2">
        <f>IF(B25="","",IF(H25="Concluída","Concluída",IF(G25&lt;TODAY(),"Atrasada","No prazo")))</f>
        <v/>
      </c>
      <c r="O25" s="3" t="n"/>
    </row>
    <row r="26" ht="22" customHeight="1">
      <c r="A26" s="2">
        <f>IF(B26="","",ROW()-1)</f>
        <v/>
      </c>
      <c r="B26" s="3" t="n"/>
      <c r="C26" s="3" t="n"/>
      <c r="D26" s="3" t="n"/>
      <c r="E26" s="4" t="n"/>
      <c r="F26" s="33" t="n"/>
      <c r="G26" s="33" t="n"/>
      <c r="H26" s="4" t="n"/>
      <c r="I26" s="4" t="n"/>
      <c r="J26" s="6" t="n"/>
      <c r="K26" s="33" t="n"/>
      <c r="L26" s="7">
        <f>IF(B26="","",IF(I26="Alta",3,IF(I26="Média",2,1)))</f>
        <v/>
      </c>
      <c r="M26" s="7">
        <f>IF(D26="","",IFERROR(VLOOKUP(D26,'Resumo'!$A$16:$C$25,3,FALSE),""))</f>
        <v/>
      </c>
      <c r="N26" s="2">
        <f>IF(B26="","",IF(H26="Concluída","Concluída",IF(G26&lt;TODAY(),"Atrasada","No prazo")))</f>
        <v/>
      </c>
      <c r="O26" s="3" t="n"/>
    </row>
    <row r="27" ht="22" customHeight="1">
      <c r="A27" s="2">
        <f>IF(B27="","",ROW()-1)</f>
        <v/>
      </c>
      <c r="B27" s="3" t="n"/>
      <c r="C27" s="3" t="n"/>
      <c r="D27" s="3" t="n"/>
      <c r="E27" s="4" t="n"/>
      <c r="F27" s="33" t="n"/>
      <c r="G27" s="33" t="n"/>
      <c r="H27" s="4" t="n"/>
      <c r="I27" s="4" t="n"/>
      <c r="J27" s="6" t="n"/>
      <c r="K27" s="33" t="n"/>
      <c r="L27" s="7">
        <f>IF(B27="","",IF(I27="Alta",3,IF(I27="Média",2,1)))</f>
        <v/>
      </c>
      <c r="M27" s="7">
        <f>IF(D27="","",IFERROR(VLOOKUP(D27,'Resumo'!$A$16:$C$25,3,FALSE),""))</f>
        <v/>
      </c>
      <c r="N27" s="2">
        <f>IF(B27="","",IF(H27="Concluída","Concluída",IF(G27&lt;TODAY(),"Atrasada","No prazo")))</f>
        <v/>
      </c>
      <c r="O27" s="3" t="n"/>
    </row>
    <row r="28" ht="22" customHeight="1">
      <c r="A28" s="2">
        <f>IF(B28="","",ROW()-1)</f>
        <v/>
      </c>
      <c r="B28" s="3" t="n"/>
      <c r="C28" s="3" t="n"/>
      <c r="D28" s="3" t="n"/>
      <c r="E28" s="4" t="n"/>
      <c r="F28" s="33" t="n"/>
      <c r="G28" s="33" t="n"/>
      <c r="H28" s="4" t="n"/>
      <c r="I28" s="4" t="n"/>
      <c r="J28" s="6" t="n"/>
      <c r="K28" s="33" t="n"/>
      <c r="L28" s="7">
        <f>IF(B28="","",IF(I28="Alta",3,IF(I28="Média",2,1)))</f>
        <v/>
      </c>
      <c r="M28" s="7">
        <f>IF(D28="","",IFERROR(VLOOKUP(D28,'Resumo'!$A$16:$C$25,3,FALSE),""))</f>
        <v/>
      </c>
      <c r="N28" s="2">
        <f>IF(B28="","",IF(H28="Concluída","Concluída",IF(G28&lt;TODAY(),"Atrasada","No prazo")))</f>
        <v/>
      </c>
      <c r="O28" s="3" t="n"/>
    </row>
    <row r="29" ht="22" customHeight="1">
      <c r="A29" s="2">
        <f>IF(B29="","",ROW()-1)</f>
        <v/>
      </c>
      <c r="B29" s="3" t="n"/>
      <c r="C29" s="3" t="n"/>
      <c r="D29" s="3" t="n"/>
      <c r="E29" s="4" t="n"/>
      <c r="F29" s="33" t="n"/>
      <c r="G29" s="33" t="n"/>
      <c r="H29" s="4" t="n"/>
      <c r="I29" s="4" t="n"/>
      <c r="J29" s="6" t="n"/>
      <c r="K29" s="33" t="n"/>
      <c r="L29" s="7">
        <f>IF(B29="","",IF(I29="Alta",3,IF(I29="Média",2,1)))</f>
        <v/>
      </c>
      <c r="M29" s="7">
        <f>IF(D29="","",IFERROR(VLOOKUP(D29,'Resumo'!$A$16:$C$25,3,FALSE),""))</f>
        <v/>
      </c>
      <c r="N29" s="2">
        <f>IF(B29="","",IF(H29="Concluída","Concluída",IF(G29&lt;TODAY(),"Atrasada","No prazo")))</f>
        <v/>
      </c>
      <c r="O29" s="3" t="n"/>
    </row>
    <row r="30" ht="22" customHeight="1">
      <c r="A30" s="2">
        <f>IF(B30="","",ROW()-1)</f>
        <v/>
      </c>
      <c r="B30" s="3" t="n"/>
      <c r="C30" s="3" t="n"/>
      <c r="D30" s="3" t="n"/>
      <c r="E30" s="4" t="n"/>
      <c r="F30" s="33" t="n"/>
      <c r="G30" s="33" t="n"/>
      <c r="H30" s="4" t="n"/>
      <c r="I30" s="4" t="n"/>
      <c r="J30" s="6" t="n"/>
      <c r="K30" s="33" t="n"/>
      <c r="L30" s="7">
        <f>IF(B30="","",IF(I30="Alta",3,IF(I30="Média",2,1)))</f>
        <v/>
      </c>
      <c r="M30" s="7">
        <f>IF(D30="","",IFERROR(VLOOKUP(D30,'Resumo'!$A$16:$C$25,3,FALSE),""))</f>
        <v/>
      </c>
      <c r="N30" s="2">
        <f>IF(B30="","",IF(H30="Concluída","Concluída",IF(G30&lt;TODAY(),"Atrasada","No prazo")))</f>
        <v/>
      </c>
      <c r="O30" s="3" t="n"/>
    </row>
    <row r="31" ht="22" customHeight="1">
      <c r="A31" s="2">
        <f>IF(B31="","",ROW()-1)</f>
        <v/>
      </c>
      <c r="B31" s="3" t="n"/>
      <c r="C31" s="3" t="n"/>
      <c r="D31" s="3" t="n"/>
      <c r="E31" s="4" t="n"/>
      <c r="F31" s="33" t="n"/>
      <c r="G31" s="33" t="n"/>
      <c r="H31" s="4" t="n"/>
      <c r="I31" s="4" t="n"/>
      <c r="J31" s="6" t="n"/>
      <c r="K31" s="33" t="n"/>
      <c r="L31" s="7">
        <f>IF(B31="","",IF(I31="Alta",3,IF(I31="Média",2,1)))</f>
        <v/>
      </c>
      <c r="M31" s="7">
        <f>IF(D31="","",IFERROR(VLOOKUP(D31,'Resumo'!$A$16:$C$25,3,FALSE),""))</f>
        <v/>
      </c>
      <c r="N31" s="2">
        <f>IF(B31="","",IF(H31="Concluída","Concluída",IF(G31&lt;TODAY(),"Atrasada","No prazo")))</f>
        <v/>
      </c>
      <c r="O31" s="3" t="n"/>
    </row>
    <row r="32" ht="22" customHeight="1">
      <c r="A32" s="2">
        <f>IF(B32="","",ROW()-1)</f>
        <v/>
      </c>
      <c r="B32" s="3" t="n"/>
      <c r="C32" s="3" t="n"/>
      <c r="D32" s="3" t="n"/>
      <c r="E32" s="4" t="n"/>
      <c r="F32" s="33" t="n"/>
      <c r="G32" s="33" t="n"/>
      <c r="H32" s="4" t="n"/>
      <c r="I32" s="4" t="n"/>
      <c r="J32" s="6" t="n"/>
      <c r="K32" s="33" t="n"/>
      <c r="L32" s="7">
        <f>IF(B32="","",IF(I32="Alta",3,IF(I32="Média",2,1)))</f>
        <v/>
      </c>
      <c r="M32" s="7">
        <f>IF(D32="","",IFERROR(VLOOKUP(D32,'Resumo'!$A$16:$C$25,3,FALSE),""))</f>
        <v/>
      </c>
      <c r="N32" s="2">
        <f>IF(B32="","",IF(H32="Concluída","Concluída",IF(G32&lt;TODAY(),"Atrasada","No prazo")))</f>
        <v/>
      </c>
      <c r="O32" s="3" t="n"/>
    </row>
    <row r="33" ht="22" customHeight="1">
      <c r="A33" s="2">
        <f>IF(B33="","",ROW()-1)</f>
        <v/>
      </c>
      <c r="B33" s="3" t="n"/>
      <c r="C33" s="3" t="n"/>
      <c r="D33" s="3" t="n"/>
      <c r="E33" s="4" t="n"/>
      <c r="F33" s="33" t="n"/>
      <c r="G33" s="33" t="n"/>
      <c r="H33" s="4" t="n"/>
      <c r="I33" s="4" t="n"/>
      <c r="J33" s="6" t="n"/>
      <c r="K33" s="33" t="n"/>
      <c r="L33" s="7">
        <f>IF(B33="","",IF(I33="Alta",3,IF(I33="Média",2,1)))</f>
        <v/>
      </c>
      <c r="M33" s="7">
        <f>IF(D33="","",IFERROR(VLOOKUP(D33,'Resumo'!$A$16:$C$25,3,FALSE),""))</f>
        <v/>
      </c>
      <c r="N33" s="2">
        <f>IF(B33="","",IF(H33="Concluída","Concluída",IF(G33&lt;TODAY(),"Atrasada","No prazo")))</f>
        <v/>
      </c>
      <c r="O33" s="3" t="n"/>
    </row>
    <row r="34" ht="22" customHeight="1">
      <c r="A34" s="2">
        <f>IF(B34="","",ROW()-1)</f>
        <v/>
      </c>
      <c r="B34" s="3" t="n"/>
      <c r="C34" s="3" t="n"/>
      <c r="D34" s="3" t="n"/>
      <c r="E34" s="4" t="n"/>
      <c r="F34" s="33" t="n"/>
      <c r="G34" s="33" t="n"/>
      <c r="H34" s="4" t="n"/>
      <c r="I34" s="4" t="n"/>
      <c r="J34" s="6" t="n"/>
      <c r="K34" s="33" t="n"/>
      <c r="L34" s="7">
        <f>IF(B34="","",IF(I34="Alta",3,IF(I34="Média",2,1)))</f>
        <v/>
      </c>
      <c r="M34" s="7">
        <f>IF(D34="","",IFERROR(VLOOKUP(D34,'Resumo'!$A$16:$C$25,3,FALSE),""))</f>
        <v/>
      </c>
      <c r="N34" s="2">
        <f>IF(B34="","",IF(H34="Concluída","Concluída",IF(G34&lt;TODAY(),"Atrasada","No prazo")))</f>
        <v/>
      </c>
      <c r="O34" s="3" t="n"/>
    </row>
    <row r="35" ht="22" customHeight="1">
      <c r="A35" s="2">
        <f>IF(B35="","",ROW()-1)</f>
        <v/>
      </c>
      <c r="B35" s="3" t="n"/>
      <c r="C35" s="3" t="n"/>
      <c r="D35" s="3" t="n"/>
      <c r="E35" s="4" t="n"/>
      <c r="F35" s="33" t="n"/>
      <c r="G35" s="33" t="n"/>
      <c r="H35" s="4" t="n"/>
      <c r="I35" s="4" t="n"/>
      <c r="J35" s="6" t="n"/>
      <c r="K35" s="33" t="n"/>
      <c r="L35" s="7">
        <f>IF(B35="","",IF(I35="Alta",3,IF(I35="Média",2,1)))</f>
        <v/>
      </c>
      <c r="M35" s="7">
        <f>IF(D35="","",IFERROR(VLOOKUP(D35,'Resumo'!$A$16:$C$25,3,FALSE),""))</f>
        <v/>
      </c>
      <c r="N35" s="2">
        <f>IF(B35="","",IF(H35="Concluída","Concluída",IF(G35&lt;TODAY(),"Atrasada","No prazo")))</f>
        <v/>
      </c>
      <c r="O35" s="3" t="n"/>
    </row>
    <row r="36" ht="22" customHeight="1">
      <c r="A36" s="2">
        <f>IF(B36="","",ROW()-1)</f>
        <v/>
      </c>
      <c r="B36" s="3" t="n"/>
      <c r="C36" s="3" t="n"/>
      <c r="D36" s="3" t="n"/>
      <c r="E36" s="4" t="n"/>
      <c r="F36" s="33" t="n"/>
      <c r="G36" s="33" t="n"/>
      <c r="H36" s="4" t="n"/>
      <c r="I36" s="4" t="n"/>
      <c r="J36" s="6" t="n"/>
      <c r="K36" s="33" t="n"/>
      <c r="L36" s="7">
        <f>IF(B36="","",IF(I36="Alta",3,IF(I36="Média",2,1)))</f>
        <v/>
      </c>
      <c r="M36" s="7">
        <f>IF(D36="","",IFERROR(VLOOKUP(D36,'Resumo'!$A$16:$C$25,3,FALSE),""))</f>
        <v/>
      </c>
      <c r="N36" s="2">
        <f>IF(B36="","",IF(H36="Concluída","Concluída",IF(G36&lt;TODAY(),"Atrasada","No prazo")))</f>
        <v/>
      </c>
      <c r="O36" s="3" t="n"/>
    </row>
    <row r="37" ht="22" customHeight="1">
      <c r="A37" s="2">
        <f>IF(B37="","",ROW()-1)</f>
        <v/>
      </c>
      <c r="B37" s="3" t="n"/>
      <c r="C37" s="3" t="n"/>
      <c r="D37" s="3" t="n"/>
      <c r="E37" s="4" t="n"/>
      <c r="F37" s="33" t="n"/>
      <c r="G37" s="33" t="n"/>
      <c r="H37" s="4" t="n"/>
      <c r="I37" s="4" t="n"/>
      <c r="J37" s="6" t="n"/>
      <c r="K37" s="33" t="n"/>
      <c r="L37" s="7">
        <f>IF(B37="","",IF(I37="Alta",3,IF(I37="Média",2,1)))</f>
        <v/>
      </c>
      <c r="M37" s="7">
        <f>IF(D37="","",IFERROR(VLOOKUP(D37,'Resumo'!$A$16:$C$25,3,FALSE),""))</f>
        <v/>
      </c>
      <c r="N37" s="2">
        <f>IF(B37="","",IF(H37="Concluída","Concluída",IF(G37&lt;TODAY(),"Atrasada","No prazo")))</f>
        <v/>
      </c>
      <c r="O37" s="3" t="n"/>
    </row>
    <row r="38" ht="22" customHeight="1">
      <c r="A38" s="2">
        <f>IF(B38="","",ROW()-1)</f>
        <v/>
      </c>
      <c r="B38" s="3" t="n"/>
      <c r="C38" s="3" t="n"/>
      <c r="D38" s="3" t="n"/>
      <c r="E38" s="4" t="n"/>
      <c r="F38" s="33" t="n"/>
      <c r="G38" s="33" t="n"/>
      <c r="H38" s="4" t="n"/>
      <c r="I38" s="4" t="n"/>
      <c r="J38" s="6" t="n"/>
      <c r="K38" s="33" t="n"/>
      <c r="L38" s="7">
        <f>IF(B38="","",IF(I38="Alta",3,IF(I38="Média",2,1)))</f>
        <v/>
      </c>
      <c r="M38" s="7">
        <f>IF(D38="","",IFERROR(VLOOKUP(D38,'Resumo'!$A$16:$C$25,3,FALSE),""))</f>
        <v/>
      </c>
      <c r="N38" s="2">
        <f>IF(B38="","",IF(H38="Concluída","Concluída",IF(G38&lt;TODAY(),"Atrasada","No prazo")))</f>
        <v/>
      </c>
      <c r="O38" s="3" t="n"/>
    </row>
    <row r="39" ht="22" customHeight="1">
      <c r="A39" s="2">
        <f>IF(B39="","",ROW()-1)</f>
        <v/>
      </c>
      <c r="B39" s="3" t="n"/>
      <c r="C39" s="3" t="n"/>
      <c r="D39" s="3" t="n"/>
      <c r="E39" s="4" t="n"/>
      <c r="F39" s="33" t="n"/>
      <c r="G39" s="33" t="n"/>
      <c r="H39" s="4" t="n"/>
      <c r="I39" s="4" t="n"/>
      <c r="J39" s="6" t="n"/>
      <c r="K39" s="33" t="n"/>
      <c r="L39" s="7">
        <f>IF(B39="","",IF(I39="Alta",3,IF(I39="Média",2,1)))</f>
        <v/>
      </c>
      <c r="M39" s="7">
        <f>IF(D39="","",IFERROR(VLOOKUP(D39,'Resumo'!$A$16:$C$25,3,FALSE),""))</f>
        <v/>
      </c>
      <c r="N39" s="2">
        <f>IF(B39="","",IF(H39="Concluída","Concluída",IF(G39&lt;TODAY(),"Atrasada","No prazo")))</f>
        <v/>
      </c>
      <c r="O39" s="3" t="n"/>
    </row>
    <row r="40" ht="22" customHeight="1">
      <c r="A40" s="2">
        <f>IF(B40="","",ROW()-1)</f>
        <v/>
      </c>
      <c r="B40" s="3" t="n"/>
      <c r="C40" s="3" t="n"/>
      <c r="D40" s="3" t="n"/>
      <c r="E40" s="4" t="n"/>
      <c r="F40" s="33" t="n"/>
      <c r="G40" s="33" t="n"/>
      <c r="H40" s="4" t="n"/>
      <c r="I40" s="4" t="n"/>
      <c r="J40" s="6" t="n"/>
      <c r="K40" s="33" t="n"/>
      <c r="L40" s="7">
        <f>IF(B40="","",IF(I40="Alta",3,IF(I40="Média",2,1)))</f>
        <v/>
      </c>
      <c r="M40" s="7">
        <f>IF(D40="","",IFERROR(VLOOKUP(D40,'Resumo'!$A$16:$C$25,3,FALSE),""))</f>
        <v/>
      </c>
      <c r="N40" s="2">
        <f>IF(B40="","",IF(H40="Concluída","Concluída",IF(G40&lt;TODAY(),"Atrasada","No prazo")))</f>
        <v/>
      </c>
      <c r="O40" s="3" t="n"/>
    </row>
    <row r="41" ht="22" customHeight="1">
      <c r="A41" s="2">
        <f>IF(B41="","",ROW()-1)</f>
        <v/>
      </c>
      <c r="B41" s="3" t="n"/>
      <c r="C41" s="3" t="n"/>
      <c r="D41" s="3" t="n"/>
      <c r="E41" s="4" t="n"/>
      <c r="F41" s="33" t="n"/>
      <c r="G41" s="33" t="n"/>
      <c r="H41" s="4" t="n"/>
      <c r="I41" s="4" t="n"/>
      <c r="J41" s="6" t="n"/>
      <c r="K41" s="33" t="n"/>
      <c r="L41" s="7">
        <f>IF(B41="","",IF(I41="Alta",3,IF(I41="Média",2,1)))</f>
        <v/>
      </c>
      <c r="M41" s="7">
        <f>IF(D41="","",IFERROR(VLOOKUP(D41,'Resumo'!$A$16:$C$25,3,FALSE),""))</f>
        <v/>
      </c>
      <c r="N41" s="2">
        <f>IF(B41="","",IF(H41="Concluída","Concluída",IF(G41&lt;TODAY(),"Atrasada","No prazo")))</f>
        <v/>
      </c>
      <c r="O41" s="3" t="n"/>
    </row>
    <row r="42" ht="22" customHeight="1">
      <c r="A42" s="2">
        <f>IF(B42="","",ROW()-1)</f>
        <v/>
      </c>
      <c r="B42" s="3" t="n"/>
      <c r="C42" s="3" t="n"/>
      <c r="D42" s="3" t="n"/>
      <c r="E42" s="4" t="n"/>
      <c r="F42" s="33" t="n"/>
      <c r="G42" s="33" t="n"/>
      <c r="H42" s="4" t="n"/>
      <c r="I42" s="4" t="n"/>
      <c r="J42" s="6" t="n"/>
      <c r="K42" s="33" t="n"/>
      <c r="L42" s="7">
        <f>IF(B42="","",IF(I42="Alta",3,IF(I42="Média",2,1)))</f>
        <v/>
      </c>
      <c r="M42" s="7">
        <f>IF(D42="","",IFERROR(VLOOKUP(D42,'Resumo'!$A$16:$C$25,3,FALSE),""))</f>
        <v/>
      </c>
      <c r="N42" s="2">
        <f>IF(B42="","",IF(H42="Concluída","Concluída",IF(G42&lt;TODAY(),"Atrasada","No prazo")))</f>
        <v/>
      </c>
      <c r="O42" s="3" t="n"/>
    </row>
    <row r="43" ht="22" customHeight="1">
      <c r="A43" s="2">
        <f>IF(B43="","",ROW()-1)</f>
        <v/>
      </c>
      <c r="B43" s="3" t="n"/>
      <c r="C43" s="3" t="n"/>
      <c r="D43" s="3" t="n"/>
      <c r="E43" s="4" t="n"/>
      <c r="F43" s="33" t="n"/>
      <c r="G43" s="33" t="n"/>
      <c r="H43" s="4" t="n"/>
      <c r="I43" s="4" t="n"/>
      <c r="J43" s="6" t="n"/>
      <c r="K43" s="33" t="n"/>
      <c r="L43" s="7">
        <f>IF(B43="","",IF(I43="Alta",3,IF(I43="Média",2,1)))</f>
        <v/>
      </c>
      <c r="M43" s="7">
        <f>IF(D43="","",IFERROR(VLOOKUP(D43,'Resumo'!$A$16:$C$25,3,FALSE),""))</f>
        <v/>
      </c>
      <c r="N43" s="2">
        <f>IF(B43="","",IF(H43="Concluída","Concluída",IF(G43&lt;TODAY(),"Atrasada","No prazo")))</f>
        <v/>
      </c>
      <c r="O43" s="3" t="n"/>
    </row>
    <row r="44" ht="22" customHeight="1">
      <c r="A44" s="2">
        <f>IF(B44="","",ROW()-1)</f>
        <v/>
      </c>
      <c r="B44" s="3" t="n"/>
      <c r="C44" s="3" t="n"/>
      <c r="D44" s="3" t="n"/>
      <c r="E44" s="4" t="n"/>
      <c r="F44" s="33" t="n"/>
      <c r="G44" s="33" t="n"/>
      <c r="H44" s="4" t="n"/>
      <c r="I44" s="4" t="n"/>
      <c r="J44" s="6" t="n"/>
      <c r="K44" s="33" t="n"/>
      <c r="L44" s="7">
        <f>IF(B44="","",IF(I44="Alta",3,IF(I44="Média",2,1)))</f>
        <v/>
      </c>
      <c r="M44" s="7">
        <f>IF(D44="","",IFERROR(VLOOKUP(D44,'Resumo'!$A$16:$C$25,3,FALSE),""))</f>
        <v/>
      </c>
      <c r="N44" s="2">
        <f>IF(B44="","",IF(H44="Concluída","Concluída",IF(G44&lt;TODAY(),"Atrasada","No prazo")))</f>
        <v/>
      </c>
      <c r="O44" s="3" t="n"/>
    </row>
    <row r="45" ht="22" customHeight="1">
      <c r="A45" s="2">
        <f>IF(B45="","",ROW()-1)</f>
        <v/>
      </c>
      <c r="B45" s="3" t="n"/>
      <c r="C45" s="3" t="n"/>
      <c r="D45" s="3" t="n"/>
      <c r="E45" s="4" t="n"/>
      <c r="F45" s="33" t="n"/>
      <c r="G45" s="33" t="n"/>
      <c r="H45" s="4" t="n"/>
      <c r="I45" s="4" t="n"/>
      <c r="J45" s="6" t="n"/>
      <c r="K45" s="33" t="n"/>
      <c r="L45" s="7">
        <f>IF(B45="","",IF(I45="Alta",3,IF(I45="Média",2,1)))</f>
        <v/>
      </c>
      <c r="M45" s="7">
        <f>IF(D45="","",IFERROR(VLOOKUP(D45,'Resumo'!$A$16:$C$25,3,FALSE),""))</f>
        <v/>
      </c>
      <c r="N45" s="2">
        <f>IF(B45="","",IF(H45="Concluída","Concluída",IF(G45&lt;TODAY(),"Atrasada","No prazo")))</f>
        <v/>
      </c>
      <c r="O45" s="3" t="n"/>
    </row>
    <row r="46" ht="22" customHeight="1">
      <c r="A46" s="2">
        <f>IF(B46="","",ROW()-1)</f>
        <v/>
      </c>
      <c r="B46" s="3" t="n"/>
      <c r="C46" s="3" t="n"/>
      <c r="D46" s="3" t="n"/>
      <c r="E46" s="4" t="n"/>
      <c r="F46" s="33" t="n"/>
      <c r="G46" s="33" t="n"/>
      <c r="H46" s="4" t="n"/>
      <c r="I46" s="4" t="n"/>
      <c r="J46" s="6" t="n"/>
      <c r="K46" s="33" t="n"/>
      <c r="L46" s="7">
        <f>IF(B46="","",IF(I46="Alta",3,IF(I46="Média",2,1)))</f>
        <v/>
      </c>
      <c r="M46" s="7">
        <f>IF(D46="","",IFERROR(VLOOKUP(D46,'Resumo'!$A$16:$C$25,3,FALSE),""))</f>
        <v/>
      </c>
      <c r="N46" s="2">
        <f>IF(B46="","",IF(H46="Concluída","Concluída",IF(G46&lt;TODAY(),"Atrasada","No prazo")))</f>
        <v/>
      </c>
      <c r="O46" s="3" t="n"/>
    </row>
    <row r="47" ht="22" customHeight="1">
      <c r="A47" s="2">
        <f>IF(B47="","",ROW()-1)</f>
        <v/>
      </c>
      <c r="B47" s="3" t="n"/>
      <c r="C47" s="3" t="n"/>
      <c r="D47" s="3" t="n"/>
      <c r="E47" s="4" t="n"/>
      <c r="F47" s="33" t="n"/>
      <c r="G47" s="33" t="n"/>
      <c r="H47" s="4" t="n"/>
      <c r="I47" s="4" t="n"/>
      <c r="J47" s="6" t="n"/>
      <c r="K47" s="33" t="n"/>
      <c r="L47" s="7">
        <f>IF(B47="","",IF(I47="Alta",3,IF(I47="Média",2,1)))</f>
        <v/>
      </c>
      <c r="M47" s="7">
        <f>IF(D47="","",IFERROR(VLOOKUP(D47,'Resumo'!$A$16:$C$25,3,FALSE),""))</f>
        <v/>
      </c>
      <c r="N47" s="2">
        <f>IF(B47="","",IF(H47="Concluída","Concluída",IF(G47&lt;TODAY(),"Atrasada","No prazo")))</f>
        <v/>
      </c>
      <c r="O47" s="3" t="n"/>
    </row>
    <row r="48" ht="22" customHeight="1">
      <c r="A48" s="2">
        <f>IF(B48="","",ROW()-1)</f>
        <v/>
      </c>
      <c r="B48" s="3" t="n"/>
      <c r="C48" s="3" t="n"/>
      <c r="D48" s="3" t="n"/>
      <c r="E48" s="4" t="n"/>
      <c r="F48" s="33" t="n"/>
      <c r="G48" s="33" t="n"/>
      <c r="H48" s="4" t="n"/>
      <c r="I48" s="4" t="n"/>
      <c r="J48" s="6" t="n"/>
      <c r="K48" s="33" t="n"/>
      <c r="L48" s="7">
        <f>IF(B48="","",IF(I48="Alta",3,IF(I48="Média",2,1)))</f>
        <v/>
      </c>
      <c r="M48" s="7">
        <f>IF(D48="","",IFERROR(VLOOKUP(D48,'Resumo'!$A$16:$C$25,3,FALSE),""))</f>
        <v/>
      </c>
      <c r="N48" s="2">
        <f>IF(B48="","",IF(H48="Concluída","Concluída",IF(G48&lt;TODAY(),"Atrasada","No prazo")))</f>
        <v/>
      </c>
      <c r="O48" s="3" t="n"/>
    </row>
    <row r="49" ht="22" customHeight="1">
      <c r="A49" s="2">
        <f>IF(B49="","",ROW()-1)</f>
        <v/>
      </c>
      <c r="B49" s="3" t="n"/>
      <c r="C49" s="3" t="n"/>
      <c r="D49" s="3" t="n"/>
      <c r="E49" s="4" t="n"/>
      <c r="F49" s="33" t="n"/>
      <c r="G49" s="33" t="n"/>
      <c r="H49" s="4" t="n"/>
      <c r="I49" s="4" t="n"/>
      <c r="J49" s="6" t="n"/>
      <c r="K49" s="33" t="n"/>
      <c r="L49" s="7">
        <f>IF(B49="","",IF(I49="Alta",3,IF(I49="Média",2,1)))</f>
        <v/>
      </c>
      <c r="M49" s="7">
        <f>IF(D49="","",IFERROR(VLOOKUP(D49,'Resumo'!$A$16:$C$25,3,FALSE),""))</f>
        <v/>
      </c>
      <c r="N49" s="2">
        <f>IF(B49="","",IF(H49="Concluída","Concluída",IF(G49&lt;TODAY(),"Atrasada","No prazo")))</f>
        <v/>
      </c>
      <c r="O49" s="3" t="n"/>
    </row>
    <row r="50" ht="22" customHeight="1">
      <c r="A50" s="2">
        <f>IF(B50="","",ROW()-1)</f>
        <v/>
      </c>
      <c r="B50" s="3" t="n"/>
      <c r="C50" s="3" t="n"/>
      <c r="D50" s="3" t="n"/>
      <c r="E50" s="4" t="n"/>
      <c r="F50" s="33" t="n"/>
      <c r="G50" s="33" t="n"/>
      <c r="H50" s="4" t="n"/>
      <c r="I50" s="4" t="n"/>
      <c r="J50" s="6" t="n"/>
      <c r="K50" s="33" t="n"/>
      <c r="L50" s="7">
        <f>IF(B50="","",IF(I50="Alta",3,IF(I50="Média",2,1)))</f>
        <v/>
      </c>
      <c r="M50" s="7">
        <f>IF(D50="","",IFERROR(VLOOKUP(D50,'Resumo'!$A$16:$C$25,3,FALSE),""))</f>
        <v/>
      </c>
      <c r="N50" s="2">
        <f>IF(B50="","",IF(H50="Concluída","Concluída",IF(G50&lt;TODAY(),"Atrasada","No prazo")))</f>
        <v/>
      </c>
      <c r="O50" s="3" t="n"/>
    </row>
    <row r="51" ht="22" customHeight="1">
      <c r="A51" s="2">
        <f>IF(B51="","",ROW()-1)</f>
        <v/>
      </c>
      <c r="B51" s="3" t="n"/>
      <c r="C51" s="3" t="n"/>
      <c r="D51" s="3" t="n"/>
      <c r="E51" s="4" t="n"/>
      <c r="F51" s="33" t="n"/>
      <c r="G51" s="33" t="n"/>
      <c r="H51" s="4" t="n"/>
      <c r="I51" s="4" t="n"/>
      <c r="J51" s="6" t="n"/>
      <c r="K51" s="33" t="n"/>
      <c r="L51" s="7">
        <f>IF(B51="","",IF(I51="Alta",3,IF(I51="Média",2,1)))</f>
        <v/>
      </c>
      <c r="M51" s="7">
        <f>IF(D51="","",IFERROR(VLOOKUP(D51,'Resumo'!$A$16:$C$25,3,FALSE),""))</f>
        <v/>
      </c>
      <c r="N51" s="2">
        <f>IF(B51="","",IF(H51="Concluída","Concluída",IF(G51&lt;TODAY(),"Atrasada","No prazo")))</f>
        <v/>
      </c>
      <c r="O51" s="3" t="n"/>
    </row>
    <row r="52" ht="22" customHeight="1">
      <c r="A52" s="2">
        <f>IF(B52="","",ROW()-1)</f>
        <v/>
      </c>
      <c r="B52" s="3" t="n"/>
      <c r="C52" s="3" t="n"/>
      <c r="D52" s="3" t="n"/>
      <c r="E52" s="4" t="n"/>
      <c r="F52" s="33" t="n"/>
      <c r="G52" s="33" t="n"/>
      <c r="H52" s="4" t="n"/>
      <c r="I52" s="4" t="n"/>
      <c r="J52" s="6" t="n"/>
      <c r="K52" s="33" t="n"/>
      <c r="L52" s="7">
        <f>IF(B52="","",IF(I52="Alta",3,IF(I52="Média",2,1)))</f>
        <v/>
      </c>
      <c r="M52" s="7">
        <f>IF(D52="","",IFERROR(VLOOKUP(D52,'Resumo'!$A$16:$C$25,3,FALSE),""))</f>
        <v/>
      </c>
      <c r="N52" s="2">
        <f>IF(B52="","",IF(H52="Concluída","Concluída",IF(G52&lt;TODAY(),"Atrasada","No prazo")))</f>
        <v/>
      </c>
      <c r="O52" s="3" t="n"/>
    </row>
    <row r="53" ht="22" customHeight="1">
      <c r="A53" s="2">
        <f>IF(B53="","",ROW()-1)</f>
        <v/>
      </c>
      <c r="B53" s="3" t="n"/>
      <c r="C53" s="3" t="n"/>
      <c r="D53" s="3" t="n"/>
      <c r="E53" s="4" t="n"/>
      <c r="F53" s="33" t="n"/>
      <c r="G53" s="33" t="n"/>
      <c r="H53" s="4" t="n"/>
      <c r="I53" s="4" t="n"/>
      <c r="J53" s="6" t="n"/>
      <c r="K53" s="33" t="n"/>
      <c r="L53" s="7">
        <f>IF(B53="","",IF(I53="Alta",3,IF(I53="Média",2,1)))</f>
        <v/>
      </c>
      <c r="M53" s="7">
        <f>IF(D53="","",IFERROR(VLOOKUP(D53,'Resumo'!$A$16:$C$25,3,FALSE),""))</f>
        <v/>
      </c>
      <c r="N53" s="2">
        <f>IF(B53="","",IF(H53="Concluída","Concluída",IF(G53&lt;TODAY(),"Atrasada","No prazo")))</f>
        <v/>
      </c>
      <c r="O53" s="3" t="n"/>
    </row>
    <row r="54" ht="22" customHeight="1">
      <c r="A54" s="2">
        <f>IF(B54="","",ROW()-1)</f>
        <v/>
      </c>
      <c r="B54" s="3" t="n"/>
      <c r="C54" s="3" t="n"/>
      <c r="D54" s="3" t="n"/>
      <c r="E54" s="4" t="n"/>
      <c r="F54" s="33" t="n"/>
      <c r="G54" s="33" t="n"/>
      <c r="H54" s="4" t="n"/>
      <c r="I54" s="4" t="n"/>
      <c r="J54" s="6" t="n"/>
      <c r="K54" s="33" t="n"/>
      <c r="L54" s="7">
        <f>IF(B54="","",IF(I54="Alta",3,IF(I54="Média",2,1)))</f>
        <v/>
      </c>
      <c r="M54" s="7">
        <f>IF(D54="","",IFERROR(VLOOKUP(D54,'Resumo'!$A$16:$C$25,3,FALSE),""))</f>
        <v/>
      </c>
      <c r="N54" s="2">
        <f>IF(B54="","",IF(H54="Concluída","Concluída",IF(G54&lt;TODAY(),"Atrasada","No prazo")))</f>
        <v/>
      </c>
      <c r="O54" s="3" t="n"/>
    </row>
    <row r="55" ht="22" customHeight="1">
      <c r="A55" s="2">
        <f>IF(B55="","",ROW()-1)</f>
        <v/>
      </c>
      <c r="B55" s="3" t="n"/>
      <c r="C55" s="3" t="n"/>
      <c r="D55" s="3" t="n"/>
      <c r="E55" s="4" t="n"/>
      <c r="F55" s="33" t="n"/>
      <c r="G55" s="33" t="n"/>
      <c r="H55" s="4" t="n"/>
      <c r="I55" s="4" t="n"/>
      <c r="J55" s="6" t="n"/>
      <c r="K55" s="33" t="n"/>
      <c r="L55" s="7">
        <f>IF(B55="","",IF(I55="Alta",3,IF(I55="Média",2,1)))</f>
        <v/>
      </c>
      <c r="M55" s="7">
        <f>IF(D55="","",IFERROR(VLOOKUP(D55,'Resumo'!$A$16:$C$25,3,FALSE),""))</f>
        <v/>
      </c>
      <c r="N55" s="2">
        <f>IF(B55="","",IF(H55="Concluída","Concluída",IF(G55&lt;TODAY(),"Atrasada","No prazo")))</f>
        <v/>
      </c>
      <c r="O55" s="3" t="n"/>
    </row>
    <row r="56" ht="22" customHeight="1">
      <c r="A56" s="2">
        <f>IF(B56="","",ROW()-1)</f>
        <v/>
      </c>
      <c r="B56" s="3" t="n"/>
      <c r="C56" s="3" t="n"/>
      <c r="D56" s="3" t="n"/>
      <c r="E56" s="4" t="n"/>
      <c r="F56" s="33" t="n"/>
      <c r="G56" s="33" t="n"/>
      <c r="H56" s="4" t="n"/>
      <c r="I56" s="4" t="n"/>
      <c r="J56" s="6" t="n"/>
      <c r="K56" s="33" t="n"/>
      <c r="L56" s="7">
        <f>IF(B56="","",IF(I56="Alta",3,IF(I56="Média",2,1)))</f>
        <v/>
      </c>
      <c r="M56" s="7">
        <f>IF(D56="","",IFERROR(VLOOKUP(D56,'Resumo'!$A$16:$C$25,3,FALSE),""))</f>
        <v/>
      </c>
      <c r="N56" s="2">
        <f>IF(B56="","",IF(H56="Concluída","Concluída",IF(G56&lt;TODAY(),"Atrasada","No prazo")))</f>
        <v/>
      </c>
      <c r="O56" s="3" t="n"/>
    </row>
    <row r="57" ht="22" customHeight="1">
      <c r="A57" s="2">
        <f>IF(B57="","",ROW()-1)</f>
        <v/>
      </c>
      <c r="B57" s="3" t="n"/>
      <c r="C57" s="3" t="n"/>
      <c r="D57" s="3" t="n"/>
      <c r="E57" s="4" t="n"/>
      <c r="F57" s="33" t="n"/>
      <c r="G57" s="33" t="n"/>
      <c r="H57" s="4" t="n"/>
      <c r="I57" s="4" t="n"/>
      <c r="J57" s="6" t="n"/>
      <c r="K57" s="33" t="n"/>
      <c r="L57" s="7">
        <f>IF(B57="","",IF(I57="Alta",3,IF(I57="Média",2,1)))</f>
        <v/>
      </c>
      <c r="M57" s="7">
        <f>IF(D57="","",IFERROR(VLOOKUP(D57,'Resumo'!$A$16:$C$25,3,FALSE),""))</f>
        <v/>
      </c>
      <c r="N57" s="2">
        <f>IF(B57="","",IF(H57="Concluída","Concluída",IF(G57&lt;TODAY(),"Atrasada","No prazo")))</f>
        <v/>
      </c>
      <c r="O57" s="3" t="n"/>
    </row>
    <row r="58" ht="22" customHeight="1">
      <c r="A58" s="2">
        <f>IF(B58="","",ROW()-1)</f>
        <v/>
      </c>
      <c r="B58" s="3" t="n"/>
      <c r="C58" s="3" t="n"/>
      <c r="D58" s="3" t="n"/>
      <c r="E58" s="4" t="n"/>
      <c r="F58" s="33" t="n"/>
      <c r="G58" s="33" t="n"/>
      <c r="H58" s="4" t="n"/>
      <c r="I58" s="4" t="n"/>
      <c r="J58" s="6" t="n"/>
      <c r="K58" s="33" t="n"/>
      <c r="L58" s="7">
        <f>IF(B58="","",IF(I58="Alta",3,IF(I58="Média",2,1)))</f>
        <v/>
      </c>
      <c r="M58" s="7">
        <f>IF(D58="","",IFERROR(VLOOKUP(D58,'Resumo'!$A$16:$C$25,3,FALSE),""))</f>
        <v/>
      </c>
      <c r="N58" s="2">
        <f>IF(B58="","",IF(H58="Concluída","Concluída",IF(G58&lt;TODAY(),"Atrasada","No prazo")))</f>
        <v/>
      </c>
      <c r="O58" s="3" t="n"/>
    </row>
    <row r="59" ht="22" customHeight="1">
      <c r="A59" s="2">
        <f>IF(B59="","",ROW()-1)</f>
        <v/>
      </c>
      <c r="B59" s="3" t="n"/>
      <c r="C59" s="3" t="n"/>
      <c r="D59" s="3" t="n"/>
      <c r="E59" s="4" t="n"/>
      <c r="F59" s="33" t="n"/>
      <c r="G59" s="33" t="n"/>
      <c r="H59" s="4" t="n"/>
      <c r="I59" s="4" t="n"/>
      <c r="J59" s="6" t="n"/>
      <c r="K59" s="33" t="n"/>
      <c r="L59" s="7">
        <f>IF(B59="","",IF(I59="Alta",3,IF(I59="Média",2,1)))</f>
        <v/>
      </c>
      <c r="M59" s="7">
        <f>IF(D59="","",IFERROR(VLOOKUP(D59,'Resumo'!$A$16:$C$25,3,FALSE),""))</f>
        <v/>
      </c>
      <c r="N59" s="2">
        <f>IF(B59="","",IF(H59="Concluída","Concluída",IF(G59&lt;TODAY(),"Atrasada","No prazo")))</f>
        <v/>
      </c>
      <c r="O59" s="3" t="n"/>
    </row>
    <row r="60" ht="22" customHeight="1">
      <c r="A60" s="2">
        <f>IF(B60="","",ROW()-1)</f>
        <v/>
      </c>
      <c r="B60" s="3" t="n"/>
      <c r="C60" s="3" t="n"/>
      <c r="D60" s="3" t="n"/>
      <c r="E60" s="4" t="n"/>
      <c r="F60" s="33" t="n"/>
      <c r="G60" s="33" t="n"/>
      <c r="H60" s="4" t="n"/>
      <c r="I60" s="4" t="n"/>
      <c r="J60" s="6" t="n"/>
      <c r="K60" s="33" t="n"/>
      <c r="L60" s="7">
        <f>IF(B60="","",IF(I60="Alta",3,IF(I60="Média",2,1)))</f>
        <v/>
      </c>
      <c r="M60" s="7">
        <f>IF(D60="","",IFERROR(VLOOKUP(D60,'Resumo'!$A$16:$C$25,3,FALSE),""))</f>
        <v/>
      </c>
      <c r="N60" s="2">
        <f>IF(B60="","",IF(H60="Concluída","Concluída",IF(G60&lt;TODAY(),"Atrasada","No prazo")))</f>
        <v/>
      </c>
      <c r="O60" s="3" t="n"/>
    </row>
    <row r="61" ht="22" customHeight="1">
      <c r="A61" s="2">
        <f>IF(B61="","",ROW()-1)</f>
        <v/>
      </c>
      <c r="B61" s="3" t="n"/>
      <c r="C61" s="3" t="n"/>
      <c r="D61" s="3" t="n"/>
      <c r="E61" s="4" t="n"/>
      <c r="F61" s="33" t="n"/>
      <c r="G61" s="33" t="n"/>
      <c r="H61" s="4" t="n"/>
      <c r="I61" s="4" t="n"/>
      <c r="J61" s="6" t="n"/>
      <c r="K61" s="33" t="n"/>
      <c r="L61" s="7">
        <f>IF(B61="","",IF(I61="Alta",3,IF(I61="Média",2,1)))</f>
        <v/>
      </c>
      <c r="M61" s="7">
        <f>IF(D61="","",IFERROR(VLOOKUP(D61,'Resumo'!$A$16:$C$25,3,FALSE),""))</f>
        <v/>
      </c>
      <c r="N61" s="2">
        <f>IF(B61="","",IF(H61="Concluída","Concluída",IF(G61&lt;TODAY(),"Atrasada","No prazo")))</f>
        <v/>
      </c>
      <c r="O61" s="3" t="n"/>
    </row>
    <row r="62" ht="22" customHeight="1">
      <c r="A62" s="2">
        <f>IF(B62="","",ROW()-1)</f>
        <v/>
      </c>
      <c r="B62" s="3" t="n"/>
      <c r="C62" s="3" t="n"/>
      <c r="D62" s="3" t="n"/>
      <c r="E62" s="4" t="n"/>
      <c r="F62" s="33" t="n"/>
      <c r="G62" s="33" t="n"/>
      <c r="H62" s="4" t="n"/>
      <c r="I62" s="4" t="n"/>
      <c r="J62" s="6" t="n"/>
      <c r="K62" s="33" t="n"/>
      <c r="L62" s="7">
        <f>IF(B62="","",IF(I62="Alta",3,IF(I62="Média",2,1)))</f>
        <v/>
      </c>
      <c r="M62" s="7">
        <f>IF(D62="","",IFERROR(VLOOKUP(D62,'Resumo'!$A$16:$C$25,3,FALSE),""))</f>
        <v/>
      </c>
      <c r="N62" s="2">
        <f>IF(B62="","",IF(H62="Concluída","Concluída",IF(G62&lt;TODAY(),"Atrasada","No prazo")))</f>
        <v/>
      </c>
      <c r="O62" s="3" t="n"/>
    </row>
    <row r="63" ht="22" customHeight="1">
      <c r="A63" s="2">
        <f>IF(B63="","",ROW()-1)</f>
        <v/>
      </c>
      <c r="B63" s="3" t="n"/>
      <c r="C63" s="3" t="n"/>
      <c r="D63" s="3" t="n"/>
      <c r="E63" s="4" t="n"/>
      <c r="F63" s="33" t="n"/>
      <c r="G63" s="33" t="n"/>
      <c r="H63" s="4" t="n"/>
      <c r="I63" s="4" t="n"/>
      <c r="J63" s="6" t="n"/>
      <c r="K63" s="33" t="n"/>
      <c r="L63" s="7">
        <f>IF(B63="","",IF(I63="Alta",3,IF(I63="Média",2,1)))</f>
        <v/>
      </c>
      <c r="M63" s="7">
        <f>IF(D63="","",IFERROR(VLOOKUP(D63,'Resumo'!$A$16:$C$25,3,FALSE),""))</f>
        <v/>
      </c>
      <c r="N63" s="2">
        <f>IF(B63="","",IF(H63="Concluída","Concluída",IF(G63&lt;TODAY(),"Atrasada","No prazo")))</f>
        <v/>
      </c>
      <c r="O63" s="3" t="n"/>
    </row>
    <row r="64" ht="22" customHeight="1">
      <c r="A64" s="2">
        <f>IF(B64="","",ROW()-1)</f>
        <v/>
      </c>
      <c r="B64" s="3" t="n"/>
      <c r="C64" s="3" t="n"/>
      <c r="D64" s="3" t="n"/>
      <c r="E64" s="4" t="n"/>
      <c r="F64" s="33" t="n"/>
      <c r="G64" s="33" t="n"/>
      <c r="H64" s="4" t="n"/>
      <c r="I64" s="4" t="n"/>
      <c r="J64" s="6" t="n"/>
      <c r="K64" s="33" t="n"/>
      <c r="L64" s="7">
        <f>IF(B64="","",IF(I64="Alta",3,IF(I64="Média",2,1)))</f>
        <v/>
      </c>
      <c r="M64" s="7">
        <f>IF(D64="","",IFERROR(VLOOKUP(D64,'Resumo'!$A$16:$C$25,3,FALSE),""))</f>
        <v/>
      </c>
      <c r="N64" s="2">
        <f>IF(B64="","",IF(H64="Concluída","Concluída",IF(G64&lt;TODAY(),"Atrasada","No prazo")))</f>
        <v/>
      </c>
      <c r="O64" s="3" t="n"/>
    </row>
    <row r="65" ht="22" customHeight="1">
      <c r="A65" s="2">
        <f>IF(B65="","",ROW()-1)</f>
        <v/>
      </c>
      <c r="B65" s="3" t="n"/>
      <c r="C65" s="3" t="n"/>
      <c r="D65" s="3" t="n"/>
      <c r="E65" s="4" t="n"/>
      <c r="F65" s="33" t="n"/>
      <c r="G65" s="33" t="n"/>
      <c r="H65" s="4" t="n"/>
      <c r="I65" s="4" t="n"/>
      <c r="J65" s="6" t="n"/>
      <c r="K65" s="33" t="n"/>
      <c r="L65" s="7">
        <f>IF(B65="","",IF(I65="Alta",3,IF(I65="Média",2,1)))</f>
        <v/>
      </c>
      <c r="M65" s="7">
        <f>IF(D65="","",IFERROR(VLOOKUP(D65,'Resumo'!$A$16:$C$25,3,FALSE),""))</f>
        <v/>
      </c>
      <c r="N65" s="2">
        <f>IF(B65="","",IF(H65="Concluída","Concluída",IF(G65&lt;TODAY(),"Atrasada","No prazo")))</f>
        <v/>
      </c>
      <c r="O65" s="3" t="n"/>
    </row>
    <row r="66" ht="22" customHeight="1">
      <c r="A66" s="2">
        <f>IF(B66="","",ROW()-1)</f>
        <v/>
      </c>
      <c r="B66" s="3" t="n"/>
      <c r="C66" s="3" t="n"/>
      <c r="D66" s="3" t="n"/>
      <c r="E66" s="4" t="n"/>
      <c r="F66" s="33" t="n"/>
      <c r="G66" s="33" t="n"/>
      <c r="H66" s="4" t="n"/>
      <c r="I66" s="4" t="n"/>
      <c r="J66" s="6" t="n"/>
      <c r="K66" s="33" t="n"/>
      <c r="L66" s="7">
        <f>IF(B66="","",IF(I66="Alta",3,IF(I66="Média",2,1)))</f>
        <v/>
      </c>
      <c r="M66" s="7">
        <f>IF(D66="","",IFERROR(VLOOKUP(D66,'Resumo'!$A$16:$C$25,3,FALSE),""))</f>
        <v/>
      </c>
      <c r="N66" s="2">
        <f>IF(B66="","",IF(H66="Concluída","Concluída",IF(G66&lt;TODAY(),"Atrasada","No prazo")))</f>
        <v/>
      </c>
      <c r="O66" s="3" t="n"/>
    </row>
    <row r="67" ht="22" customHeight="1">
      <c r="A67" s="2">
        <f>IF(B67="","",ROW()-1)</f>
        <v/>
      </c>
      <c r="B67" s="3" t="n"/>
      <c r="C67" s="3" t="n"/>
      <c r="D67" s="3" t="n"/>
      <c r="E67" s="4" t="n"/>
      <c r="F67" s="33" t="n"/>
      <c r="G67" s="33" t="n"/>
      <c r="H67" s="4" t="n"/>
      <c r="I67" s="4" t="n"/>
      <c r="J67" s="6" t="n"/>
      <c r="K67" s="33" t="n"/>
      <c r="L67" s="7">
        <f>IF(B67="","",IF(I67="Alta",3,IF(I67="Média",2,1)))</f>
        <v/>
      </c>
      <c r="M67" s="7">
        <f>IF(D67="","",IFERROR(VLOOKUP(D67,'Resumo'!$A$16:$C$25,3,FALSE),""))</f>
        <v/>
      </c>
      <c r="N67" s="2">
        <f>IF(B67="","",IF(H67="Concluída","Concluída",IF(G67&lt;TODAY(),"Atrasada","No prazo")))</f>
        <v/>
      </c>
      <c r="O67" s="3" t="n"/>
    </row>
    <row r="68" ht="22" customHeight="1">
      <c r="A68" s="2">
        <f>IF(B68="","",ROW()-1)</f>
        <v/>
      </c>
      <c r="B68" s="3" t="n"/>
      <c r="C68" s="3" t="n"/>
      <c r="D68" s="3" t="n"/>
      <c r="E68" s="4" t="n"/>
      <c r="F68" s="33" t="n"/>
      <c r="G68" s="33" t="n"/>
      <c r="H68" s="4" t="n"/>
      <c r="I68" s="4" t="n"/>
      <c r="J68" s="6" t="n"/>
      <c r="K68" s="33" t="n"/>
      <c r="L68" s="7">
        <f>IF(B68="","",IF(I68="Alta",3,IF(I68="Média",2,1)))</f>
        <v/>
      </c>
      <c r="M68" s="7">
        <f>IF(D68="","",IFERROR(VLOOKUP(D68,'Resumo'!$A$16:$C$25,3,FALSE),""))</f>
        <v/>
      </c>
      <c r="N68" s="2">
        <f>IF(B68="","",IF(H68="Concluída","Concluída",IF(G68&lt;TODAY(),"Atrasada","No prazo")))</f>
        <v/>
      </c>
      <c r="O68" s="3" t="n"/>
    </row>
    <row r="69" ht="22" customHeight="1">
      <c r="A69" s="2">
        <f>IF(B69="","",ROW()-1)</f>
        <v/>
      </c>
      <c r="B69" s="3" t="n"/>
      <c r="C69" s="3" t="n"/>
      <c r="D69" s="3" t="n"/>
      <c r="E69" s="4" t="n"/>
      <c r="F69" s="33" t="n"/>
      <c r="G69" s="33" t="n"/>
      <c r="H69" s="4" t="n"/>
      <c r="I69" s="4" t="n"/>
      <c r="J69" s="6" t="n"/>
      <c r="K69" s="33" t="n"/>
      <c r="L69" s="7">
        <f>IF(B69="","",IF(I69="Alta",3,IF(I69="Média",2,1)))</f>
        <v/>
      </c>
      <c r="M69" s="7">
        <f>IF(D69="","",IFERROR(VLOOKUP(D69,'Resumo'!$A$16:$C$25,3,FALSE),""))</f>
        <v/>
      </c>
      <c r="N69" s="2">
        <f>IF(B69="","",IF(H69="Concluída","Concluída",IF(G69&lt;TODAY(),"Atrasada","No prazo")))</f>
        <v/>
      </c>
      <c r="O69" s="3" t="n"/>
    </row>
    <row r="70" ht="22" customHeight="1">
      <c r="A70" s="2">
        <f>IF(B70="","",ROW()-1)</f>
        <v/>
      </c>
      <c r="B70" s="3" t="n"/>
      <c r="C70" s="3" t="n"/>
      <c r="D70" s="3" t="n"/>
      <c r="E70" s="4" t="n"/>
      <c r="F70" s="33" t="n"/>
      <c r="G70" s="33" t="n"/>
      <c r="H70" s="4" t="n"/>
      <c r="I70" s="4" t="n"/>
      <c r="J70" s="6" t="n"/>
      <c r="K70" s="33" t="n"/>
      <c r="L70" s="7">
        <f>IF(B70="","",IF(I70="Alta",3,IF(I70="Média",2,1)))</f>
        <v/>
      </c>
      <c r="M70" s="7">
        <f>IF(D70="","",IFERROR(VLOOKUP(D70,'Resumo'!$A$16:$C$25,3,FALSE),""))</f>
        <v/>
      </c>
      <c r="N70" s="2">
        <f>IF(B70="","",IF(H70="Concluída","Concluída",IF(G70&lt;TODAY(),"Atrasada","No prazo")))</f>
        <v/>
      </c>
      <c r="O70" s="3" t="n"/>
    </row>
    <row r="71" ht="22" customHeight="1">
      <c r="A71" s="2">
        <f>IF(B71="","",ROW()-1)</f>
        <v/>
      </c>
      <c r="B71" s="3" t="n"/>
      <c r="C71" s="3" t="n"/>
      <c r="D71" s="3" t="n"/>
      <c r="E71" s="4" t="n"/>
      <c r="F71" s="33" t="n"/>
      <c r="G71" s="33" t="n"/>
      <c r="H71" s="4" t="n"/>
      <c r="I71" s="4" t="n"/>
      <c r="J71" s="6" t="n"/>
      <c r="K71" s="33" t="n"/>
      <c r="L71" s="7">
        <f>IF(B71="","",IF(I71="Alta",3,IF(I71="Média",2,1)))</f>
        <v/>
      </c>
      <c r="M71" s="7">
        <f>IF(D71="","",IFERROR(VLOOKUP(D71,'Resumo'!$A$16:$C$25,3,FALSE),""))</f>
        <v/>
      </c>
      <c r="N71" s="2">
        <f>IF(B71="","",IF(H71="Concluída","Concluída",IF(G71&lt;TODAY(),"Atrasada","No prazo")))</f>
        <v/>
      </c>
      <c r="O71" s="3" t="n"/>
    </row>
    <row r="72" ht="22" customHeight="1">
      <c r="A72" s="2">
        <f>IF(B72="","",ROW()-1)</f>
        <v/>
      </c>
      <c r="B72" s="3" t="n"/>
      <c r="C72" s="3" t="n"/>
      <c r="D72" s="3" t="n"/>
      <c r="E72" s="4" t="n"/>
      <c r="F72" s="33" t="n"/>
      <c r="G72" s="33" t="n"/>
      <c r="H72" s="4" t="n"/>
      <c r="I72" s="4" t="n"/>
      <c r="J72" s="6" t="n"/>
      <c r="K72" s="33" t="n"/>
      <c r="L72" s="7">
        <f>IF(B72="","",IF(I72="Alta",3,IF(I72="Média",2,1)))</f>
        <v/>
      </c>
      <c r="M72" s="7">
        <f>IF(D72="","",IFERROR(VLOOKUP(D72,'Resumo'!$A$16:$C$25,3,FALSE),""))</f>
        <v/>
      </c>
      <c r="N72" s="2">
        <f>IF(B72="","",IF(H72="Concluída","Concluída",IF(G72&lt;TODAY(),"Atrasada","No prazo")))</f>
        <v/>
      </c>
      <c r="O72" s="3" t="n"/>
    </row>
    <row r="73" ht="22" customHeight="1">
      <c r="A73" s="2">
        <f>IF(B73="","",ROW()-1)</f>
        <v/>
      </c>
      <c r="B73" s="3" t="n"/>
      <c r="C73" s="3" t="n"/>
      <c r="D73" s="3" t="n"/>
      <c r="E73" s="4" t="n"/>
      <c r="F73" s="33" t="n"/>
      <c r="G73" s="33" t="n"/>
      <c r="H73" s="4" t="n"/>
      <c r="I73" s="4" t="n"/>
      <c r="J73" s="6" t="n"/>
      <c r="K73" s="33" t="n"/>
      <c r="L73" s="7">
        <f>IF(B73="","",IF(I73="Alta",3,IF(I73="Média",2,1)))</f>
        <v/>
      </c>
      <c r="M73" s="7">
        <f>IF(D73="","",IFERROR(VLOOKUP(D73,'Resumo'!$A$16:$C$25,3,FALSE),""))</f>
        <v/>
      </c>
      <c r="N73" s="2">
        <f>IF(B73="","",IF(H73="Concluída","Concluída",IF(G73&lt;TODAY(),"Atrasada","No prazo")))</f>
        <v/>
      </c>
      <c r="O73" s="3" t="n"/>
    </row>
    <row r="74" ht="22" customHeight="1">
      <c r="A74" s="2">
        <f>IF(B74="","",ROW()-1)</f>
        <v/>
      </c>
      <c r="B74" s="3" t="n"/>
      <c r="C74" s="3" t="n"/>
      <c r="D74" s="3" t="n"/>
      <c r="E74" s="4" t="n"/>
      <c r="F74" s="33" t="n"/>
      <c r="G74" s="33" t="n"/>
      <c r="H74" s="4" t="n"/>
      <c r="I74" s="4" t="n"/>
      <c r="J74" s="6" t="n"/>
      <c r="K74" s="33" t="n"/>
      <c r="L74" s="7">
        <f>IF(B74="","",IF(I74="Alta",3,IF(I74="Média",2,1)))</f>
        <v/>
      </c>
      <c r="M74" s="7">
        <f>IF(D74="","",IFERROR(VLOOKUP(D74,'Resumo'!$A$16:$C$25,3,FALSE),""))</f>
        <v/>
      </c>
      <c r="N74" s="2">
        <f>IF(B74="","",IF(H74="Concluída","Concluída",IF(G74&lt;TODAY(),"Atrasada","No prazo")))</f>
        <v/>
      </c>
      <c r="O74" s="3" t="n"/>
    </row>
    <row r="75" ht="22" customHeight="1">
      <c r="A75" s="2">
        <f>IF(B75="","",ROW()-1)</f>
        <v/>
      </c>
      <c r="B75" s="3" t="n"/>
      <c r="C75" s="3" t="n"/>
      <c r="D75" s="3" t="n"/>
      <c r="E75" s="4" t="n"/>
      <c r="F75" s="33" t="n"/>
      <c r="G75" s="33" t="n"/>
      <c r="H75" s="4" t="n"/>
      <c r="I75" s="4" t="n"/>
      <c r="J75" s="6" t="n"/>
      <c r="K75" s="33" t="n"/>
      <c r="L75" s="7">
        <f>IF(B75="","",IF(I75="Alta",3,IF(I75="Média",2,1)))</f>
        <v/>
      </c>
      <c r="M75" s="7">
        <f>IF(D75="","",IFERROR(VLOOKUP(D75,'Resumo'!$A$16:$C$25,3,FALSE),""))</f>
        <v/>
      </c>
      <c r="N75" s="2">
        <f>IF(B75="","",IF(H75="Concluída","Concluída",IF(G75&lt;TODAY(),"Atrasada","No prazo")))</f>
        <v/>
      </c>
      <c r="O75" s="3" t="n"/>
    </row>
    <row r="76" ht="22" customHeight="1">
      <c r="A76" s="2">
        <f>IF(B76="","",ROW()-1)</f>
        <v/>
      </c>
      <c r="B76" s="3" t="n"/>
      <c r="C76" s="3" t="n"/>
      <c r="D76" s="3" t="n"/>
      <c r="E76" s="4" t="n"/>
      <c r="F76" s="33" t="n"/>
      <c r="G76" s="33" t="n"/>
      <c r="H76" s="4" t="n"/>
      <c r="I76" s="4" t="n"/>
      <c r="J76" s="6" t="n"/>
      <c r="K76" s="33" t="n"/>
      <c r="L76" s="7">
        <f>IF(B76="","",IF(I76="Alta",3,IF(I76="Média",2,1)))</f>
        <v/>
      </c>
      <c r="M76" s="7">
        <f>IF(D76="","",IFERROR(VLOOKUP(D76,'Resumo'!$A$16:$C$25,3,FALSE),""))</f>
        <v/>
      </c>
      <c r="N76" s="2">
        <f>IF(B76="","",IF(H76="Concluída","Concluída",IF(G76&lt;TODAY(),"Atrasada","No prazo")))</f>
        <v/>
      </c>
      <c r="O76" s="3" t="n"/>
    </row>
    <row r="77" ht="22" customHeight="1">
      <c r="A77" s="2">
        <f>IF(B77="","",ROW()-1)</f>
        <v/>
      </c>
      <c r="B77" s="3" t="n"/>
      <c r="C77" s="3" t="n"/>
      <c r="D77" s="3" t="n"/>
      <c r="E77" s="4" t="n"/>
      <c r="F77" s="33" t="n"/>
      <c r="G77" s="33" t="n"/>
      <c r="H77" s="4" t="n"/>
      <c r="I77" s="4" t="n"/>
      <c r="J77" s="6" t="n"/>
      <c r="K77" s="33" t="n"/>
      <c r="L77" s="7">
        <f>IF(B77="","",IF(I77="Alta",3,IF(I77="Média",2,1)))</f>
        <v/>
      </c>
      <c r="M77" s="7">
        <f>IF(D77="","",IFERROR(VLOOKUP(D77,'Resumo'!$A$16:$C$25,3,FALSE),""))</f>
        <v/>
      </c>
      <c r="N77" s="2">
        <f>IF(B77="","",IF(H77="Concluída","Concluída",IF(G77&lt;TODAY(),"Atrasada","No prazo")))</f>
        <v/>
      </c>
      <c r="O77" s="3" t="n"/>
    </row>
    <row r="78" ht="22" customHeight="1">
      <c r="A78" s="2">
        <f>IF(B78="","",ROW()-1)</f>
        <v/>
      </c>
      <c r="B78" s="3" t="n"/>
      <c r="C78" s="3" t="n"/>
      <c r="D78" s="3" t="n"/>
      <c r="E78" s="4" t="n"/>
      <c r="F78" s="33" t="n"/>
      <c r="G78" s="33" t="n"/>
      <c r="H78" s="4" t="n"/>
      <c r="I78" s="4" t="n"/>
      <c r="J78" s="6" t="n"/>
      <c r="K78" s="33" t="n"/>
      <c r="L78" s="7">
        <f>IF(B78="","",IF(I78="Alta",3,IF(I78="Média",2,1)))</f>
        <v/>
      </c>
      <c r="M78" s="7">
        <f>IF(D78="","",IFERROR(VLOOKUP(D78,'Resumo'!$A$16:$C$25,3,FALSE),""))</f>
        <v/>
      </c>
      <c r="N78" s="2">
        <f>IF(B78="","",IF(H78="Concluída","Concluída",IF(G78&lt;TODAY(),"Atrasada","No prazo")))</f>
        <v/>
      </c>
      <c r="O78" s="3" t="n"/>
    </row>
    <row r="79" ht="22" customHeight="1">
      <c r="A79" s="2">
        <f>IF(B79="","",ROW()-1)</f>
        <v/>
      </c>
      <c r="B79" s="3" t="n"/>
      <c r="C79" s="3" t="n"/>
      <c r="D79" s="3" t="n"/>
      <c r="E79" s="4" t="n"/>
      <c r="F79" s="33" t="n"/>
      <c r="G79" s="33" t="n"/>
      <c r="H79" s="4" t="n"/>
      <c r="I79" s="4" t="n"/>
      <c r="J79" s="6" t="n"/>
      <c r="K79" s="33" t="n"/>
      <c r="L79" s="7">
        <f>IF(B79="","",IF(I79="Alta",3,IF(I79="Média",2,1)))</f>
        <v/>
      </c>
      <c r="M79" s="7">
        <f>IF(D79="","",IFERROR(VLOOKUP(D79,'Resumo'!$A$16:$C$25,3,FALSE),""))</f>
        <v/>
      </c>
      <c r="N79" s="2">
        <f>IF(B79="","",IF(H79="Concluída","Concluída",IF(G79&lt;TODAY(),"Atrasada","No prazo")))</f>
        <v/>
      </c>
      <c r="O79" s="3" t="n"/>
    </row>
    <row r="80" ht="22" customHeight="1">
      <c r="A80" s="2">
        <f>IF(B80="","",ROW()-1)</f>
        <v/>
      </c>
      <c r="B80" s="3" t="n"/>
      <c r="C80" s="3" t="n"/>
      <c r="D80" s="3" t="n"/>
      <c r="E80" s="4" t="n"/>
      <c r="F80" s="33" t="n"/>
      <c r="G80" s="33" t="n"/>
      <c r="H80" s="4" t="n"/>
      <c r="I80" s="4" t="n"/>
      <c r="J80" s="6" t="n"/>
      <c r="K80" s="33" t="n"/>
      <c r="L80" s="7">
        <f>IF(B80="","",IF(I80="Alta",3,IF(I80="Média",2,1)))</f>
        <v/>
      </c>
      <c r="M80" s="7">
        <f>IF(D80="","",IFERROR(VLOOKUP(D80,'Resumo'!$A$16:$C$25,3,FALSE),""))</f>
        <v/>
      </c>
      <c r="N80" s="2">
        <f>IF(B80="","",IF(H80="Concluída","Concluída",IF(G80&lt;TODAY(),"Atrasada","No prazo")))</f>
        <v/>
      </c>
      <c r="O80" s="3" t="n"/>
    </row>
    <row r="81" ht="22" customHeight="1">
      <c r="A81" s="2">
        <f>IF(B81="","",ROW()-1)</f>
        <v/>
      </c>
      <c r="B81" s="3" t="n"/>
      <c r="C81" s="3" t="n"/>
      <c r="D81" s="3" t="n"/>
      <c r="E81" s="4" t="n"/>
      <c r="F81" s="33" t="n"/>
      <c r="G81" s="33" t="n"/>
      <c r="H81" s="4" t="n"/>
      <c r="I81" s="4" t="n"/>
      <c r="J81" s="6" t="n"/>
      <c r="K81" s="33" t="n"/>
      <c r="L81" s="7">
        <f>IF(B81="","",IF(I81="Alta",3,IF(I81="Média",2,1)))</f>
        <v/>
      </c>
      <c r="M81" s="7">
        <f>IF(D81="","",IFERROR(VLOOKUP(D81,'Resumo'!$A$16:$C$25,3,FALSE),""))</f>
        <v/>
      </c>
      <c r="N81" s="2">
        <f>IF(B81="","",IF(H81="Concluída","Concluída",IF(G81&lt;TODAY(),"Atrasada","No prazo")))</f>
        <v/>
      </c>
      <c r="O81" s="3" t="n"/>
    </row>
    <row r="82" ht="22" customHeight="1">
      <c r="A82" s="2">
        <f>IF(B82="","",ROW()-1)</f>
        <v/>
      </c>
      <c r="B82" s="3" t="n"/>
      <c r="C82" s="3" t="n"/>
      <c r="D82" s="3" t="n"/>
      <c r="E82" s="4" t="n"/>
      <c r="F82" s="33" t="n"/>
      <c r="G82" s="33" t="n"/>
      <c r="H82" s="4" t="n"/>
      <c r="I82" s="4" t="n"/>
      <c r="J82" s="6" t="n"/>
      <c r="K82" s="33" t="n"/>
      <c r="L82" s="7">
        <f>IF(B82="","",IF(I82="Alta",3,IF(I82="Média",2,1)))</f>
        <v/>
      </c>
      <c r="M82" s="7">
        <f>IF(D82="","",IFERROR(VLOOKUP(D82,'Resumo'!$A$16:$C$25,3,FALSE),""))</f>
        <v/>
      </c>
      <c r="N82" s="2">
        <f>IF(B82="","",IF(H82="Concluída","Concluída",IF(G82&lt;TODAY(),"Atrasada","No prazo")))</f>
        <v/>
      </c>
      <c r="O82" s="3" t="n"/>
    </row>
    <row r="83" ht="22" customHeight="1">
      <c r="A83" s="2">
        <f>IF(B83="","",ROW()-1)</f>
        <v/>
      </c>
      <c r="B83" s="3" t="n"/>
      <c r="C83" s="3" t="n"/>
      <c r="D83" s="3" t="n"/>
      <c r="E83" s="4" t="n"/>
      <c r="F83" s="33" t="n"/>
      <c r="G83" s="33" t="n"/>
      <c r="H83" s="4" t="n"/>
      <c r="I83" s="4" t="n"/>
      <c r="J83" s="6" t="n"/>
      <c r="K83" s="33" t="n"/>
      <c r="L83" s="7">
        <f>IF(B83="","",IF(I83="Alta",3,IF(I83="Média",2,1)))</f>
        <v/>
      </c>
      <c r="M83" s="7">
        <f>IF(D83="","",IFERROR(VLOOKUP(D83,'Resumo'!$A$16:$C$25,3,FALSE),""))</f>
        <v/>
      </c>
      <c r="N83" s="2">
        <f>IF(B83="","",IF(H83="Concluída","Concluída",IF(G83&lt;TODAY(),"Atrasada","No prazo")))</f>
        <v/>
      </c>
      <c r="O83" s="3" t="n"/>
    </row>
    <row r="84" ht="22" customHeight="1">
      <c r="A84" s="2">
        <f>IF(B84="","",ROW()-1)</f>
        <v/>
      </c>
      <c r="B84" s="3" t="n"/>
      <c r="C84" s="3" t="n"/>
      <c r="D84" s="3" t="n"/>
      <c r="E84" s="4" t="n"/>
      <c r="F84" s="33" t="n"/>
      <c r="G84" s="33" t="n"/>
      <c r="H84" s="4" t="n"/>
      <c r="I84" s="4" t="n"/>
      <c r="J84" s="6" t="n"/>
      <c r="K84" s="33" t="n"/>
      <c r="L84" s="7">
        <f>IF(B84="","",IF(I84="Alta",3,IF(I84="Média",2,1)))</f>
        <v/>
      </c>
      <c r="M84" s="7">
        <f>IF(D84="","",IFERROR(VLOOKUP(D84,'Resumo'!$A$16:$C$25,3,FALSE),""))</f>
        <v/>
      </c>
      <c r="N84" s="2">
        <f>IF(B84="","",IF(H84="Concluída","Concluída",IF(G84&lt;TODAY(),"Atrasada","No prazo")))</f>
        <v/>
      </c>
      <c r="O84" s="3" t="n"/>
    </row>
    <row r="85" ht="22" customHeight="1">
      <c r="A85" s="2">
        <f>IF(B85="","",ROW()-1)</f>
        <v/>
      </c>
      <c r="B85" s="3" t="n"/>
      <c r="C85" s="3" t="n"/>
      <c r="D85" s="3" t="n"/>
      <c r="E85" s="4" t="n"/>
      <c r="F85" s="33" t="n"/>
      <c r="G85" s="33" t="n"/>
      <c r="H85" s="4" t="n"/>
      <c r="I85" s="4" t="n"/>
      <c r="J85" s="6" t="n"/>
      <c r="K85" s="33" t="n"/>
      <c r="L85" s="7">
        <f>IF(B85="","",IF(I85="Alta",3,IF(I85="Média",2,1)))</f>
        <v/>
      </c>
      <c r="M85" s="7">
        <f>IF(D85="","",IFERROR(VLOOKUP(D85,'Resumo'!$A$16:$C$25,3,FALSE),""))</f>
        <v/>
      </c>
      <c r="N85" s="2">
        <f>IF(B85="","",IF(H85="Concluída","Concluída",IF(G85&lt;TODAY(),"Atrasada","No prazo")))</f>
        <v/>
      </c>
      <c r="O85" s="3" t="n"/>
    </row>
    <row r="86" ht="22" customHeight="1">
      <c r="A86" s="2">
        <f>IF(B86="","",ROW()-1)</f>
        <v/>
      </c>
      <c r="B86" s="3" t="n"/>
      <c r="C86" s="3" t="n"/>
      <c r="D86" s="3" t="n"/>
      <c r="E86" s="4" t="n"/>
      <c r="F86" s="33" t="n"/>
      <c r="G86" s="33" t="n"/>
      <c r="H86" s="4" t="n"/>
      <c r="I86" s="4" t="n"/>
      <c r="J86" s="6" t="n"/>
      <c r="K86" s="33" t="n"/>
      <c r="L86" s="7">
        <f>IF(B86="","",IF(I86="Alta",3,IF(I86="Média",2,1)))</f>
        <v/>
      </c>
      <c r="M86" s="7">
        <f>IF(D86="","",IFERROR(VLOOKUP(D86,'Resumo'!$A$16:$C$25,3,FALSE),""))</f>
        <v/>
      </c>
      <c r="N86" s="2">
        <f>IF(B86="","",IF(H86="Concluída","Concluída",IF(G86&lt;TODAY(),"Atrasada","No prazo")))</f>
        <v/>
      </c>
      <c r="O86" s="3" t="n"/>
    </row>
    <row r="87" ht="22" customHeight="1">
      <c r="A87" s="2">
        <f>IF(B87="","",ROW()-1)</f>
        <v/>
      </c>
      <c r="B87" s="3" t="n"/>
      <c r="C87" s="3" t="n"/>
      <c r="D87" s="3" t="n"/>
      <c r="E87" s="4" t="n"/>
      <c r="F87" s="33" t="n"/>
      <c r="G87" s="33" t="n"/>
      <c r="H87" s="4" t="n"/>
      <c r="I87" s="4" t="n"/>
      <c r="J87" s="6" t="n"/>
      <c r="K87" s="33" t="n"/>
      <c r="L87" s="7">
        <f>IF(B87="","",IF(I87="Alta",3,IF(I87="Média",2,1)))</f>
        <v/>
      </c>
      <c r="M87" s="7">
        <f>IF(D87="","",IFERROR(VLOOKUP(D87,'Resumo'!$A$16:$C$25,3,FALSE),""))</f>
        <v/>
      </c>
      <c r="N87" s="2">
        <f>IF(B87="","",IF(H87="Concluída","Concluída",IF(G87&lt;TODAY(),"Atrasada","No prazo")))</f>
        <v/>
      </c>
      <c r="O87" s="3" t="n"/>
    </row>
    <row r="88" ht="22" customHeight="1">
      <c r="A88" s="2">
        <f>IF(B88="","",ROW()-1)</f>
        <v/>
      </c>
      <c r="B88" s="3" t="n"/>
      <c r="C88" s="3" t="n"/>
      <c r="D88" s="3" t="n"/>
      <c r="E88" s="4" t="n"/>
      <c r="F88" s="33" t="n"/>
      <c r="G88" s="33" t="n"/>
      <c r="H88" s="4" t="n"/>
      <c r="I88" s="4" t="n"/>
      <c r="J88" s="6" t="n"/>
      <c r="K88" s="33" t="n"/>
      <c r="L88" s="7">
        <f>IF(B88="","",IF(I88="Alta",3,IF(I88="Média",2,1)))</f>
        <v/>
      </c>
      <c r="M88" s="7">
        <f>IF(D88="","",IFERROR(VLOOKUP(D88,'Resumo'!$A$16:$C$25,3,FALSE),""))</f>
        <v/>
      </c>
      <c r="N88" s="2">
        <f>IF(B88="","",IF(H88="Concluída","Concluída",IF(G88&lt;TODAY(),"Atrasada","No prazo")))</f>
        <v/>
      </c>
      <c r="O88" s="3" t="n"/>
    </row>
    <row r="89" ht="22" customHeight="1">
      <c r="A89" s="2">
        <f>IF(B89="","",ROW()-1)</f>
        <v/>
      </c>
      <c r="B89" s="3" t="n"/>
      <c r="C89" s="3" t="n"/>
      <c r="D89" s="3" t="n"/>
      <c r="E89" s="4" t="n"/>
      <c r="F89" s="33" t="n"/>
      <c r="G89" s="33" t="n"/>
      <c r="H89" s="4" t="n"/>
      <c r="I89" s="4" t="n"/>
      <c r="J89" s="6" t="n"/>
      <c r="K89" s="33" t="n"/>
      <c r="L89" s="7">
        <f>IF(B89="","",IF(I89="Alta",3,IF(I89="Média",2,1)))</f>
        <v/>
      </c>
      <c r="M89" s="7">
        <f>IF(D89="","",IFERROR(VLOOKUP(D89,'Resumo'!$A$16:$C$25,3,FALSE),""))</f>
        <v/>
      </c>
      <c r="N89" s="2">
        <f>IF(B89="","",IF(H89="Concluída","Concluída",IF(G89&lt;TODAY(),"Atrasada","No prazo")))</f>
        <v/>
      </c>
      <c r="O89" s="3" t="n"/>
    </row>
    <row r="90" ht="22" customHeight="1">
      <c r="A90" s="2">
        <f>IF(B90="","",ROW()-1)</f>
        <v/>
      </c>
      <c r="B90" s="3" t="n"/>
      <c r="C90" s="3" t="n"/>
      <c r="D90" s="3" t="n"/>
      <c r="E90" s="4" t="n"/>
      <c r="F90" s="33" t="n"/>
      <c r="G90" s="33" t="n"/>
      <c r="H90" s="4" t="n"/>
      <c r="I90" s="4" t="n"/>
      <c r="J90" s="6" t="n"/>
      <c r="K90" s="33" t="n"/>
      <c r="L90" s="7">
        <f>IF(B90="","",IF(I90="Alta",3,IF(I90="Média",2,1)))</f>
        <v/>
      </c>
      <c r="M90" s="7">
        <f>IF(D90="","",IFERROR(VLOOKUP(D90,'Resumo'!$A$16:$C$25,3,FALSE),""))</f>
        <v/>
      </c>
      <c r="N90" s="2">
        <f>IF(B90="","",IF(H90="Concluída","Concluída",IF(G90&lt;TODAY(),"Atrasada","No prazo")))</f>
        <v/>
      </c>
      <c r="O90" s="3" t="n"/>
    </row>
    <row r="91" ht="22" customHeight="1">
      <c r="A91" s="2">
        <f>IF(B91="","",ROW()-1)</f>
        <v/>
      </c>
      <c r="B91" s="3" t="n"/>
      <c r="C91" s="3" t="n"/>
      <c r="D91" s="3" t="n"/>
      <c r="E91" s="4" t="n"/>
      <c r="F91" s="33" t="n"/>
      <c r="G91" s="33" t="n"/>
      <c r="H91" s="4" t="n"/>
      <c r="I91" s="4" t="n"/>
      <c r="J91" s="6" t="n"/>
      <c r="K91" s="33" t="n"/>
      <c r="L91" s="7">
        <f>IF(B91="","",IF(I91="Alta",3,IF(I91="Média",2,1)))</f>
        <v/>
      </c>
      <c r="M91" s="7">
        <f>IF(D91="","",IFERROR(VLOOKUP(D91,'Resumo'!$A$16:$C$25,3,FALSE),""))</f>
        <v/>
      </c>
      <c r="N91" s="2">
        <f>IF(B91="","",IF(H91="Concluída","Concluída",IF(G91&lt;TODAY(),"Atrasada","No prazo")))</f>
        <v/>
      </c>
      <c r="O91" s="3" t="n"/>
    </row>
    <row r="92" ht="22" customHeight="1">
      <c r="A92" s="2">
        <f>IF(B92="","",ROW()-1)</f>
        <v/>
      </c>
      <c r="B92" s="3" t="n"/>
      <c r="C92" s="3" t="n"/>
      <c r="D92" s="3" t="n"/>
      <c r="E92" s="4" t="n"/>
      <c r="F92" s="33" t="n"/>
      <c r="G92" s="33" t="n"/>
      <c r="H92" s="4" t="n"/>
      <c r="I92" s="4" t="n"/>
      <c r="J92" s="6" t="n"/>
      <c r="K92" s="33" t="n"/>
      <c r="L92" s="7">
        <f>IF(B92="","",IF(I92="Alta",3,IF(I92="Média",2,1)))</f>
        <v/>
      </c>
      <c r="M92" s="7">
        <f>IF(D92="","",IFERROR(VLOOKUP(D92,'Resumo'!$A$16:$C$25,3,FALSE),""))</f>
        <v/>
      </c>
      <c r="N92" s="2">
        <f>IF(B92="","",IF(H92="Concluída","Concluída",IF(G92&lt;TODAY(),"Atrasada","No prazo")))</f>
        <v/>
      </c>
      <c r="O92" s="3" t="n"/>
    </row>
    <row r="93" ht="22" customHeight="1">
      <c r="A93" s="2">
        <f>IF(B93="","",ROW()-1)</f>
        <v/>
      </c>
      <c r="B93" s="3" t="n"/>
      <c r="C93" s="3" t="n"/>
      <c r="D93" s="3" t="n"/>
      <c r="E93" s="4" t="n"/>
      <c r="F93" s="33" t="n"/>
      <c r="G93" s="33" t="n"/>
      <c r="H93" s="4" t="n"/>
      <c r="I93" s="4" t="n"/>
      <c r="J93" s="6" t="n"/>
      <c r="K93" s="33" t="n"/>
      <c r="L93" s="7">
        <f>IF(B93="","",IF(I93="Alta",3,IF(I93="Média",2,1)))</f>
        <v/>
      </c>
      <c r="M93" s="7">
        <f>IF(D93="","",IFERROR(VLOOKUP(D93,'Resumo'!$A$16:$C$25,3,FALSE),""))</f>
        <v/>
      </c>
      <c r="N93" s="2">
        <f>IF(B93="","",IF(H93="Concluída","Concluída",IF(G93&lt;TODAY(),"Atrasada","No prazo")))</f>
        <v/>
      </c>
      <c r="O93" s="3" t="n"/>
    </row>
    <row r="94" ht="22" customHeight="1">
      <c r="A94" s="2">
        <f>IF(B94="","",ROW()-1)</f>
        <v/>
      </c>
      <c r="B94" s="3" t="n"/>
      <c r="C94" s="3" t="n"/>
      <c r="D94" s="3" t="n"/>
      <c r="E94" s="4" t="n"/>
      <c r="F94" s="33" t="n"/>
      <c r="G94" s="33" t="n"/>
      <c r="H94" s="4" t="n"/>
      <c r="I94" s="4" t="n"/>
      <c r="J94" s="6" t="n"/>
      <c r="K94" s="33" t="n"/>
      <c r="L94" s="7">
        <f>IF(B94="","",IF(I94="Alta",3,IF(I94="Média",2,1)))</f>
        <v/>
      </c>
      <c r="M94" s="7">
        <f>IF(D94="","",IFERROR(VLOOKUP(D94,'Resumo'!$A$16:$C$25,3,FALSE),""))</f>
        <v/>
      </c>
      <c r="N94" s="2">
        <f>IF(B94="","",IF(H94="Concluída","Concluída",IF(G94&lt;TODAY(),"Atrasada","No prazo")))</f>
        <v/>
      </c>
      <c r="O94" s="3" t="n"/>
    </row>
    <row r="95" ht="22" customHeight="1">
      <c r="A95" s="2">
        <f>IF(B95="","",ROW()-1)</f>
        <v/>
      </c>
      <c r="B95" s="3" t="n"/>
      <c r="C95" s="3" t="n"/>
      <c r="D95" s="3" t="n"/>
      <c r="E95" s="4" t="n"/>
      <c r="F95" s="33" t="n"/>
      <c r="G95" s="33" t="n"/>
      <c r="H95" s="4" t="n"/>
      <c r="I95" s="4" t="n"/>
      <c r="J95" s="6" t="n"/>
      <c r="K95" s="33" t="n"/>
      <c r="L95" s="7">
        <f>IF(B95="","",IF(I95="Alta",3,IF(I95="Média",2,1)))</f>
        <v/>
      </c>
      <c r="M95" s="7">
        <f>IF(D95="","",IFERROR(VLOOKUP(D95,'Resumo'!$A$16:$C$25,3,FALSE),""))</f>
        <v/>
      </c>
      <c r="N95" s="2">
        <f>IF(B95="","",IF(H95="Concluída","Concluída",IF(G95&lt;TODAY(),"Atrasada","No prazo")))</f>
        <v/>
      </c>
      <c r="O95" s="3" t="n"/>
    </row>
    <row r="96" ht="22" customHeight="1">
      <c r="A96" s="2">
        <f>IF(B96="","",ROW()-1)</f>
        <v/>
      </c>
      <c r="B96" s="3" t="n"/>
      <c r="C96" s="3" t="n"/>
      <c r="D96" s="3" t="n"/>
      <c r="E96" s="4" t="n"/>
      <c r="F96" s="33" t="n"/>
      <c r="G96" s="33" t="n"/>
      <c r="H96" s="4" t="n"/>
      <c r="I96" s="4" t="n"/>
      <c r="J96" s="6" t="n"/>
      <c r="K96" s="33" t="n"/>
      <c r="L96" s="7">
        <f>IF(B96="","",IF(I96="Alta",3,IF(I96="Média",2,1)))</f>
        <v/>
      </c>
      <c r="M96" s="7">
        <f>IF(D96="","",IFERROR(VLOOKUP(D96,'Resumo'!$A$16:$C$25,3,FALSE),""))</f>
        <v/>
      </c>
      <c r="N96" s="2">
        <f>IF(B96="","",IF(H96="Concluída","Concluída",IF(G96&lt;TODAY(),"Atrasada","No prazo")))</f>
        <v/>
      </c>
      <c r="O96" s="3" t="n"/>
    </row>
    <row r="97" ht="22" customHeight="1">
      <c r="A97" s="2">
        <f>IF(B97="","",ROW()-1)</f>
        <v/>
      </c>
      <c r="B97" s="3" t="n"/>
      <c r="C97" s="3" t="n"/>
      <c r="D97" s="3" t="n"/>
      <c r="E97" s="4" t="n"/>
      <c r="F97" s="33" t="n"/>
      <c r="G97" s="33" t="n"/>
      <c r="H97" s="4" t="n"/>
      <c r="I97" s="4" t="n"/>
      <c r="J97" s="6" t="n"/>
      <c r="K97" s="33" t="n"/>
      <c r="L97" s="7">
        <f>IF(B97="","",IF(I97="Alta",3,IF(I97="Média",2,1)))</f>
        <v/>
      </c>
      <c r="M97" s="7">
        <f>IF(D97="","",IFERROR(VLOOKUP(D97,'Resumo'!$A$16:$C$25,3,FALSE),""))</f>
        <v/>
      </c>
      <c r="N97" s="2">
        <f>IF(B97="","",IF(H97="Concluída","Concluída",IF(G97&lt;TODAY(),"Atrasada","No prazo")))</f>
        <v/>
      </c>
      <c r="O97" s="3" t="n"/>
    </row>
    <row r="98" ht="22" customHeight="1">
      <c r="A98" s="2">
        <f>IF(B98="","",ROW()-1)</f>
        <v/>
      </c>
      <c r="B98" s="3" t="n"/>
      <c r="C98" s="3" t="n"/>
      <c r="D98" s="3" t="n"/>
      <c r="E98" s="4" t="n"/>
      <c r="F98" s="33" t="n"/>
      <c r="G98" s="33" t="n"/>
      <c r="H98" s="4" t="n"/>
      <c r="I98" s="4" t="n"/>
      <c r="J98" s="6" t="n"/>
      <c r="K98" s="33" t="n"/>
      <c r="L98" s="7">
        <f>IF(B98="","",IF(I98="Alta",3,IF(I98="Média",2,1)))</f>
        <v/>
      </c>
      <c r="M98" s="7">
        <f>IF(D98="","",IFERROR(VLOOKUP(D98,'Resumo'!$A$16:$C$25,3,FALSE),""))</f>
        <v/>
      </c>
      <c r="N98" s="2">
        <f>IF(B98="","",IF(H98="Concluída","Concluída",IF(G98&lt;TODAY(),"Atrasada","No prazo")))</f>
        <v/>
      </c>
      <c r="O98" s="3" t="n"/>
    </row>
    <row r="99" ht="22" customHeight="1">
      <c r="A99" s="2">
        <f>IF(B99="","",ROW()-1)</f>
        <v/>
      </c>
      <c r="B99" s="3" t="n"/>
      <c r="C99" s="3" t="n"/>
      <c r="D99" s="3" t="n"/>
      <c r="E99" s="4" t="n"/>
      <c r="F99" s="33" t="n"/>
      <c r="G99" s="33" t="n"/>
      <c r="H99" s="4" t="n"/>
      <c r="I99" s="4" t="n"/>
      <c r="J99" s="6" t="n"/>
      <c r="K99" s="33" t="n"/>
      <c r="L99" s="7">
        <f>IF(B99="","",IF(I99="Alta",3,IF(I99="Média",2,1)))</f>
        <v/>
      </c>
      <c r="M99" s="7">
        <f>IF(D99="","",IFERROR(VLOOKUP(D99,'Resumo'!$A$16:$C$25,3,FALSE),""))</f>
        <v/>
      </c>
      <c r="N99" s="2">
        <f>IF(B99="","",IF(H99="Concluída","Concluída",IF(G99&lt;TODAY(),"Atrasada","No prazo")))</f>
        <v/>
      </c>
      <c r="O99" s="3" t="n"/>
    </row>
    <row r="100" ht="22" customHeight="1">
      <c r="A100" s="2">
        <f>IF(B100="","",ROW()-1)</f>
        <v/>
      </c>
      <c r="B100" s="3" t="n"/>
      <c r="C100" s="3" t="n"/>
      <c r="D100" s="3" t="n"/>
      <c r="E100" s="4" t="n"/>
      <c r="F100" s="33" t="n"/>
      <c r="G100" s="33" t="n"/>
      <c r="H100" s="4" t="n"/>
      <c r="I100" s="4" t="n"/>
      <c r="J100" s="6" t="n"/>
      <c r="K100" s="33" t="n"/>
      <c r="L100" s="7">
        <f>IF(B100="","",IF(I100="Alta",3,IF(I100="Média",2,1)))</f>
        <v/>
      </c>
      <c r="M100" s="7">
        <f>IF(D100="","",IFERROR(VLOOKUP(D100,'Resumo'!$A$16:$C$25,3,FALSE),""))</f>
        <v/>
      </c>
      <c r="N100" s="2">
        <f>IF(B100="","",IF(H100="Concluída","Concluída",IF(G100&lt;TODAY(),"Atrasada","No prazo")))</f>
        <v/>
      </c>
      <c r="O100" s="3" t="n"/>
    </row>
    <row r="101" ht="22" customHeight="1">
      <c r="A101" s="2">
        <f>IF(B101="","",ROW()-1)</f>
        <v/>
      </c>
      <c r="B101" s="3" t="n"/>
      <c r="C101" s="3" t="n"/>
      <c r="D101" s="3" t="n"/>
      <c r="E101" s="4" t="n"/>
      <c r="F101" s="33" t="n"/>
      <c r="G101" s="33" t="n"/>
      <c r="H101" s="4" t="n"/>
      <c r="I101" s="4" t="n"/>
      <c r="J101" s="6" t="n"/>
      <c r="K101" s="33" t="n"/>
      <c r="L101" s="7">
        <f>IF(B101="","",IF(I101="Alta",3,IF(I101="Média",2,1)))</f>
        <v/>
      </c>
      <c r="M101" s="7">
        <f>IF(D101="","",IFERROR(VLOOKUP(D101,'Resumo'!$A$16:$C$25,3,FALSE),""))</f>
        <v/>
      </c>
      <c r="N101" s="2">
        <f>IF(B101="","",IF(H101="Concluída","Concluída",IF(G101&lt;TODAY(),"Atrasada","No prazo")))</f>
        <v/>
      </c>
      <c r="O101" s="3" t="n"/>
    </row>
  </sheetData>
  <autoFilter ref="A1:O101"/>
  <conditionalFormatting sqref="H2:H101">
    <cfRule type="expression" priority="1" dxfId="0">
      <formula>$H2="Concluída"</formula>
    </cfRule>
    <cfRule type="expression" priority="2" dxfId="1">
      <formula>OR($H2="Pendente",$H2="Em andamento")</formula>
    </cfRule>
    <cfRule type="expression" priority="3" dxfId="2">
      <formula>$H2="Atrasada"</formula>
    </cfRule>
  </conditionalFormatting>
  <conditionalFormatting sqref="N2:N101">
    <cfRule type="expression" priority="4" dxfId="0">
      <formula>$N2="Concluída"</formula>
    </cfRule>
    <cfRule type="expression" priority="5" dxfId="2">
      <formula>$N2="Atrasada"</formula>
    </cfRule>
    <cfRule type="expression" priority="6" dxfId="3">
      <formula>$N2="No prazo"</formula>
    </cfRule>
  </conditionalFormatting>
  <conditionalFormatting sqref="I2:I101">
    <cfRule type="expression" priority="7" dxfId="2">
      <formula>$I2="Alta"</formula>
    </cfRule>
    <cfRule type="expression" priority="8" dxfId="1">
      <formula>$I2="Média"</formula>
    </cfRule>
    <cfRule type="expression" priority="9" dxfId="3">
      <formula>$I2="Baixa"</formula>
    </cfRule>
  </conditionalFormatting>
  <dataValidations count="5">
    <dataValidation sqref="C2:C101" showErrorMessage="1" showInputMessage="1" allowBlank="1" errorTitle="Categoria inválida" error="Escolha uma categoria da lista." promptTitle="Categoria" prompt="Selecione a categoria da tarefa." type="list">
      <formula1>"Limpeza,Cozinha,Lavanderia,Compras,Manutenção,Pets"</formula1>
    </dataValidation>
    <dataValidation sqref="D2:D101" showErrorMessage="1" showInputMessage="1" allowBlank="1" errorTitle="Responsável inválido" error="Escolha um morador cadastrado na lista." type="list">
      <formula1>"João Silva,Maria Oliveira,Pedro Santos,Ana Souza,Carlos Pereira,Juliana Costa,Rafael Almeida,Camila Ferreira,Lucas Rodrigues,Fernanda Lima"</formula1>
    </dataValidation>
    <dataValidation sqref="E2:E101" showErrorMessage="1" showInputMessage="1" allowBlank="1" errorTitle="Frequência inválida" error="Escolha uma frequência da lista." type="list">
      <formula1>"Diária,Semanal,Quinzenal,Mensal"</formula1>
    </dataValidation>
    <dataValidation sqref="H2:H101" showErrorMessage="1" showInputMessage="1" allowBlank="1" errorTitle="Status inválido" error="Escolha um status da lista." type="list">
      <formula1>"Pendente,Em andamento,Concluída,Atrasada"</formula1>
    </dataValidation>
    <dataValidation sqref="I2:I101" showErrorMessage="1" showInputMessage="1" allowBlank="1" errorTitle="Prioridade inválida" error="Escolha uma prioridade da lista." type="list">
      <formula1>"Alta,Média,Baixa"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I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25" customWidth="1" min="3" max="3"/>
    <col width="16" customWidth="1" min="4" max="4"/>
    <col width="30" customWidth="1" min="5" max="5"/>
    <col width="3" customWidth="1" min="6" max="6"/>
    <col width="3" customWidth="1" min="7" max="7"/>
    <col width="20" customWidth="1" min="8" max="8"/>
    <col width="2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</cols>
  <sheetData>
    <row r="1" ht="30" customHeight="1">
      <c r="A1" s="8" t="inlineStr">
        <is>
          <t>Resumo da Divisão de Tarefas Domésticas</t>
        </is>
      </c>
      <c r="B1" s="31" t="n"/>
      <c r="C1" s="31" t="n"/>
      <c r="D1" s="31" t="n"/>
      <c r="E1" s="32" t="n"/>
    </row>
    <row r="2">
      <c r="A2" s="9" t="inlineStr">
        <is>
          <t>Indicadores principais</t>
        </is>
      </c>
    </row>
    <row r="3">
      <c r="A3" s="10" t="inlineStr">
        <is>
          <t>Total de tarefas</t>
        </is>
      </c>
      <c r="B3" s="11">
        <f>COUNTA('Tarefas'!$A$2:$A$101)</f>
        <v/>
      </c>
    </row>
    <row r="4">
      <c r="A4" s="10" t="inlineStr">
        <is>
          <t>Tarefas concluídas</t>
        </is>
      </c>
      <c r="B4" s="11">
        <f>COUNTIF('Tarefas'!$H$2:$H$101,"Concluída")</f>
        <v/>
      </c>
    </row>
    <row r="5">
      <c r="A5" s="10" t="inlineStr">
        <is>
          <t>Tarefas pendentes</t>
        </is>
      </c>
      <c r="B5" s="11">
        <f>COUNTIF('Tarefas'!$H$2:$H$101,"Pendente")</f>
        <v/>
      </c>
    </row>
    <row r="6">
      <c r="A6" s="10" t="inlineStr">
        <is>
          <t>Tarefas atrasadas</t>
        </is>
      </c>
      <c r="B6" s="11">
        <f>COUNTIF('Tarefas'!$N$2:$N$101,"Atrasada")</f>
        <v/>
      </c>
    </row>
    <row r="7">
      <c r="A7" s="10" t="inlineStr">
        <is>
          <t>Percentual de conclusão</t>
        </is>
      </c>
      <c r="B7" s="12">
        <f>IFERROR(B4/B3,0)</f>
        <v/>
      </c>
    </row>
    <row r="8">
      <c r="A8" s="10" t="inlineStr">
        <is>
          <t>Tempo total estimado</t>
        </is>
      </c>
      <c r="B8" s="13">
        <f>SUM('Tarefas'!$J$2:$J$101)</f>
        <v/>
      </c>
    </row>
    <row r="9">
      <c r="A9" s="10" t="inlineStr">
        <is>
          <t>Tempo médio por tarefa</t>
        </is>
      </c>
      <c r="B9" s="13">
        <f>IFERROR(AVERAGE('Tarefas'!$J$2:$J$101),0)</f>
        <v/>
      </c>
    </row>
    <row r="10"/>
    <row r="11"/>
    <row r="12">
      <c r="A12" s="14" t="inlineStr">
        <is>
          <t>A carga prevista usa a meta semanal editável de cada morador.</t>
        </is>
      </c>
    </row>
    <row r="13"/>
    <row r="14"/>
    <row r="15">
      <c r="A15" s="1" t="inlineStr">
        <is>
          <t>Morador</t>
        </is>
      </c>
      <c r="B15" s="1" t="inlineStr">
        <is>
          <t>Tarefas atribuídas</t>
        </is>
      </c>
      <c r="C15" s="1" t="inlineStr">
        <is>
          <t>Carga semanal alvo (min)</t>
        </is>
      </c>
      <c r="D15" s="1" t="inlineStr">
        <is>
          <t>Participação</t>
        </is>
      </c>
      <c r="E15" s="1" t="inlineStr">
        <is>
          <t>Tempo estimado atribuído (min)</t>
        </is>
      </c>
      <c r="H15" s="1" t="inlineStr">
        <is>
          <t>Categoria</t>
        </is>
      </c>
      <c r="I15" s="1" t="inlineStr">
        <is>
          <t>Quantidade de tarefas</t>
        </is>
      </c>
    </row>
    <row r="16">
      <c r="A16" s="15" t="inlineStr">
        <is>
          <t>João Silva</t>
        </is>
      </c>
      <c r="B16" s="16">
        <f>COUNTIF('Tarefas'!$D$2:$D$101,A16)</f>
        <v/>
      </c>
      <c r="C16" s="17" t="n">
        <v>180</v>
      </c>
      <c r="D16" s="18">
        <f>IFERROR(B16/SUM($B$16:$B$25),0)</f>
        <v/>
      </c>
      <c r="E16" s="19">
        <f>SUMIF('Tarefas'!$D$2:$D$101,A16,'Tarefas'!$J$2:$J$101)</f>
        <v/>
      </c>
      <c r="H16" s="15" t="inlineStr">
        <is>
          <t>Limpeza</t>
        </is>
      </c>
      <c r="I16" s="16">
        <f>COUNTIF('Tarefas'!$C$2:$C$101,H16)</f>
        <v/>
      </c>
    </row>
    <row r="17">
      <c r="A17" s="20" t="inlineStr">
        <is>
          <t>Maria Oliveira</t>
        </is>
      </c>
      <c r="B17" s="21">
        <f>COUNTIF('Tarefas'!$D$2:$D$101,A17)</f>
        <v/>
      </c>
      <c r="C17" s="17" t="n">
        <v>180</v>
      </c>
      <c r="D17" s="22">
        <f>IFERROR(B17/SUM($B$16:$B$25),0)</f>
        <v/>
      </c>
      <c r="E17" s="23">
        <f>SUMIF('Tarefas'!$D$2:$D$101,A17,'Tarefas'!$J$2:$J$101)</f>
        <v/>
      </c>
      <c r="H17" s="20" t="inlineStr">
        <is>
          <t>Cozinha</t>
        </is>
      </c>
      <c r="I17" s="21">
        <f>COUNTIF('Tarefas'!$C$2:$C$101,H17)</f>
        <v/>
      </c>
    </row>
    <row r="18">
      <c r="A18" s="15" t="inlineStr">
        <is>
          <t>Pedro Santos</t>
        </is>
      </c>
      <c r="B18" s="16">
        <f>COUNTIF('Tarefas'!$D$2:$D$101,A18)</f>
        <v/>
      </c>
      <c r="C18" s="17" t="n">
        <v>150</v>
      </c>
      <c r="D18" s="18">
        <f>IFERROR(B18/SUM($B$16:$B$25),0)</f>
        <v/>
      </c>
      <c r="E18" s="19">
        <f>SUMIF('Tarefas'!$D$2:$D$101,A18,'Tarefas'!$J$2:$J$101)</f>
        <v/>
      </c>
      <c r="H18" s="15" t="inlineStr">
        <is>
          <t>Lavanderia</t>
        </is>
      </c>
      <c r="I18" s="16">
        <f>COUNTIF('Tarefas'!$C$2:$C$101,H18)</f>
        <v/>
      </c>
    </row>
    <row r="19">
      <c r="A19" s="20" t="inlineStr">
        <is>
          <t>Ana Souza</t>
        </is>
      </c>
      <c r="B19" s="21">
        <f>COUNTIF('Tarefas'!$D$2:$D$101,A19)</f>
        <v/>
      </c>
      <c r="C19" s="17" t="n">
        <v>150</v>
      </c>
      <c r="D19" s="22">
        <f>IFERROR(B19/SUM($B$16:$B$25),0)</f>
        <v/>
      </c>
      <c r="E19" s="23">
        <f>SUMIF('Tarefas'!$D$2:$D$101,A19,'Tarefas'!$J$2:$J$101)</f>
        <v/>
      </c>
      <c r="H19" s="20" t="inlineStr">
        <is>
          <t>Compras</t>
        </is>
      </c>
      <c r="I19" s="21">
        <f>COUNTIF('Tarefas'!$C$2:$C$101,H19)</f>
        <v/>
      </c>
    </row>
    <row r="20">
      <c r="A20" s="15" t="inlineStr">
        <is>
          <t>Carlos Pereira</t>
        </is>
      </c>
      <c r="B20" s="16">
        <f>COUNTIF('Tarefas'!$D$2:$D$101,A20)</f>
        <v/>
      </c>
      <c r="C20" s="17" t="n">
        <v>180</v>
      </c>
      <c r="D20" s="18">
        <f>IFERROR(B20/SUM($B$16:$B$25),0)</f>
        <v/>
      </c>
      <c r="E20" s="19">
        <f>SUMIF('Tarefas'!$D$2:$D$101,A20,'Tarefas'!$J$2:$J$101)</f>
        <v/>
      </c>
      <c r="H20" s="15" t="inlineStr">
        <is>
          <t>Manutenção</t>
        </is>
      </c>
      <c r="I20" s="16">
        <f>COUNTIF('Tarefas'!$C$2:$C$101,H20)</f>
        <v/>
      </c>
    </row>
    <row r="21">
      <c r="A21" s="20" t="inlineStr">
        <is>
          <t>Juliana Costa</t>
        </is>
      </c>
      <c r="B21" s="21">
        <f>COUNTIF('Tarefas'!$D$2:$D$101,A21)</f>
        <v/>
      </c>
      <c r="C21" s="17" t="n">
        <v>180</v>
      </c>
      <c r="D21" s="22">
        <f>IFERROR(B21/SUM($B$16:$B$25),0)</f>
        <v/>
      </c>
      <c r="E21" s="23">
        <f>SUMIF('Tarefas'!$D$2:$D$101,A21,'Tarefas'!$J$2:$J$101)</f>
        <v/>
      </c>
      <c r="H21" s="20" t="inlineStr">
        <is>
          <t>Pets</t>
        </is>
      </c>
      <c r="I21" s="21">
        <f>COUNTIF('Tarefas'!$C$2:$C$101,H21)</f>
        <v/>
      </c>
    </row>
    <row r="22">
      <c r="A22" s="15" t="inlineStr">
        <is>
          <t>Rafael Almeida</t>
        </is>
      </c>
      <c r="B22" s="16">
        <f>COUNTIF('Tarefas'!$D$2:$D$101,A22)</f>
        <v/>
      </c>
      <c r="C22" s="17" t="n">
        <v>120</v>
      </c>
      <c r="D22" s="18">
        <f>IFERROR(B22/SUM($B$16:$B$25),0)</f>
        <v/>
      </c>
      <c r="E22" s="19">
        <f>SUMIF('Tarefas'!$D$2:$D$101,A22,'Tarefas'!$J$2:$J$101)</f>
        <v/>
      </c>
    </row>
    <row r="23">
      <c r="A23" s="20" t="inlineStr">
        <is>
          <t>Camila Ferreira</t>
        </is>
      </c>
      <c r="B23" s="21">
        <f>COUNTIF('Tarefas'!$D$2:$D$101,A23)</f>
        <v/>
      </c>
      <c r="C23" s="17" t="n">
        <v>150</v>
      </c>
      <c r="D23" s="22">
        <f>IFERROR(B23/SUM($B$16:$B$25),0)</f>
        <v/>
      </c>
      <c r="E23" s="23">
        <f>SUMIF('Tarefas'!$D$2:$D$101,A23,'Tarefas'!$J$2:$J$101)</f>
        <v/>
      </c>
    </row>
    <row r="24">
      <c r="A24" s="15" t="inlineStr">
        <is>
          <t>Lucas Rodrigues</t>
        </is>
      </c>
      <c r="B24" s="16">
        <f>COUNTIF('Tarefas'!$D$2:$D$101,A24)</f>
        <v/>
      </c>
      <c r="C24" s="17" t="n">
        <v>120</v>
      </c>
      <c r="D24" s="18">
        <f>IFERROR(B24/SUM($B$16:$B$25),0)</f>
        <v/>
      </c>
      <c r="E24" s="19">
        <f>SUMIF('Tarefas'!$D$2:$D$101,A24,'Tarefas'!$J$2:$J$101)</f>
        <v/>
      </c>
      <c r="H24" s="1" t="inlineStr">
        <is>
          <t>Status</t>
        </is>
      </c>
      <c r="I24" s="1" t="inlineStr">
        <is>
          <t>Quantidade de tarefas</t>
        </is>
      </c>
    </row>
    <row r="25">
      <c r="A25" s="20" t="inlineStr">
        <is>
          <t>Fernanda Lima</t>
        </is>
      </c>
      <c r="B25" s="21">
        <f>COUNTIF('Tarefas'!$D$2:$D$101,A25)</f>
        <v/>
      </c>
      <c r="C25" s="17" t="n">
        <v>150</v>
      </c>
      <c r="D25" s="22">
        <f>IFERROR(B25/SUM($B$16:$B$25),0)</f>
        <v/>
      </c>
      <c r="E25" s="23">
        <f>SUMIF('Tarefas'!$D$2:$D$101,A25,'Tarefas'!$J$2:$J$101)</f>
        <v/>
      </c>
      <c r="H25" s="15" t="inlineStr">
        <is>
          <t>Concluída</t>
        </is>
      </c>
      <c r="I25" s="16">
        <f>COUNTIF('Tarefas'!$H$2:$H$101,H25)</f>
        <v/>
      </c>
    </row>
    <row r="26">
      <c r="H26" s="20" t="inlineStr">
        <is>
          <t>Pendente</t>
        </is>
      </c>
      <c r="I26" s="21">
        <f>COUNTIF('Tarefas'!$H$2:$H$101,H26)</f>
        <v/>
      </c>
    </row>
    <row r="27">
      <c r="H27" s="15" t="inlineStr">
        <is>
          <t>Em andamento</t>
        </is>
      </c>
      <c r="I27" s="16">
        <f>COUNTIF('Tarefas'!$H$2:$H$101,H27)</f>
        <v/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88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8" t="inlineStr">
        <is>
          <t>Guia de Uso — Divisão de Tarefas Domésticas</t>
        </is>
      </c>
      <c r="B1" s="31" t="n"/>
      <c r="C1" s="31" t="n"/>
      <c r="D1" s="31" t="n"/>
      <c r="E1" s="31" t="n"/>
      <c r="F1" s="32" t="n"/>
    </row>
    <row r="2"/>
    <row r="3">
      <c r="A3" s="1" t="inlineStr">
        <is>
          <t>Orientação</t>
        </is>
      </c>
      <c r="B3" s="1" t="inlineStr">
        <is>
          <t>Como aplicar no dia a dia</t>
        </is>
      </c>
    </row>
    <row r="4" ht="55" customHeight="1">
      <c r="A4" s="24" t="inlineStr">
        <is>
          <t>Como cadastrar uma nova tarefa</t>
        </is>
      </c>
      <c r="B4" s="25" t="inlineStr">
        <is>
          <t>Na aba Tarefas, use uma linha vazia a partir da linha 12. Preencha tarefa, categoria, responsável, frequência, datas, status, prioridade, tempo estimado e observações. ID, pontos, carga prevista e situação automática são calculados.</t>
        </is>
      </c>
    </row>
    <row r="5" ht="55" customHeight="1">
      <c r="A5" s="24" t="inlineStr">
        <is>
          <t>Como escolher o responsável</t>
        </is>
      </c>
      <c r="B5" s="25" t="inlineStr">
        <is>
          <t>Selecione um morador na lista da coluna Responsável. Antes de distribuir, consulte no Resumo a quantidade de tarefas e o tempo estimado atribuído a cada pessoa.</t>
        </is>
      </c>
    </row>
    <row r="6" ht="55" customHeight="1">
      <c r="A6" s="24" t="inlineStr">
        <is>
          <t>Como atualizar o status</t>
        </is>
      </c>
      <c r="B6" s="25" t="inlineStr">
        <is>
          <t>Use Pendente quando a tarefa ainda não começou, Em andamento durante a execução e Concluída ao finalizar. Registre a data na coluna Concluída em para manter o acompanhamento atualizado.</t>
        </is>
      </c>
    </row>
    <row r="7" ht="55" customHeight="1">
      <c r="A7" s="24" t="inlineStr">
        <is>
          <t>Como interpretar os indicadores</t>
        </is>
      </c>
      <c r="B7" s="25" t="inlineStr">
        <is>
          <t>O Resumo mostra volume total, tarefas concluídas, pendentes, atrasadas, percentual de conclusão e tempo estimado. A situação automática compara o prazo com a data atual.</t>
        </is>
      </c>
    </row>
    <row r="8" ht="55" customHeight="1">
      <c r="A8" s="24" t="inlineStr">
        <is>
          <t>Como redistribuir tarefas</t>
        </is>
      </c>
      <c r="B8" s="25" t="inlineStr">
        <is>
          <t>Quando alguém estiver com muitas tarefas ou tempo estimado acima da meta semanal, altere o responsável na aba Tarefas. A carga prevista e os gráficos serão recalculados.</t>
        </is>
      </c>
    </row>
    <row r="9" ht="55" customHeight="1">
      <c r="A9" s="24" t="inlineStr">
        <is>
          <t>Legenda de cores e prioridades</t>
        </is>
      </c>
      <c r="B9" s="25" t="inlineStr">
        <is>
          <t>Amarelo claro indica campo para preenchimento. Verde indica concluída ou no prazo. Vermelho indica atraso. Prioridade Alta vale 3 pontos, Média vale 2 pontos e Baixa vale 1 ponto.</t>
        </is>
      </c>
    </row>
    <row r="10"/>
    <row r="11"/>
    <row r="12">
      <c r="A12" s="9" t="inlineStr">
        <is>
          <t>Legenda visual</t>
        </is>
      </c>
    </row>
    <row r="13">
      <c r="A13" s="26" t="inlineStr">
        <is>
          <t>Concluída</t>
        </is>
      </c>
    </row>
    <row r="14">
      <c r="A14" s="27" t="inlineStr">
        <is>
          <t>Atrasada</t>
        </is>
      </c>
    </row>
    <row r="15">
      <c r="A15" s="28" t="inlineStr">
        <is>
          <t>Pendente ou em andamento</t>
        </is>
      </c>
    </row>
    <row r="16">
      <c r="A16" s="17" t="inlineStr">
        <is>
          <t>Campo para preenchimento</t>
        </is>
      </c>
    </row>
    <row r="17">
      <c r="A17" s="2" t="inlineStr">
        <is>
          <t>Cálculo automático</t>
        </is>
      </c>
    </row>
    <row r="18"/>
    <row r="19"/>
    <row r="20">
      <c r="A20" s="29" t="inlineStr">
        <is>
          <t>Dica de organização</t>
        </is>
      </c>
    </row>
    <row r="21" ht="38" customHeight="1">
      <c r="A21" s="30" t="inlineStr">
        <is>
          <t>Revise a aba Resumo uma vez por semana para equilibrar o tempo estimado entre os moradores e ajustar prioridades.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2026-09-08T19:13:06Z</dcterms:created>
  <dcterms:modified xmlns:dcterms="http://purl.org/dc/terms/" xmlns:xsi="http://www.w3.org/2001/XMLSchema-instance" xsi:type="dcterms:W3CDTF">2026-09-08T19:13:06Z</dcterms:modified>
</cp:coreProperties>
</file>