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 VT" sheetId="1" state="visible" r:id="rId1"/>
    <sheet xmlns:r="http://schemas.openxmlformats.org/officeDocument/2006/relationships" name="Configurações" sheetId="2" state="visible" r:id="rId2"/>
    <sheet xmlns:r="http://schemas.openxmlformats.org/officeDocument/2006/relationships" name="Resumo Mensal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E293B"/>
      <sz val="11"/>
    </font>
    <font>
      <name val="Consolas"/>
      <i val="1"/>
      <color rgb="006B7280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165" fontId="2" fillId="6" borderId="1" pivotButton="0" quotePrefix="0" xfId="0"/>
    <xf numFmtId="0" fontId="2" fillId="6" borderId="0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pivotButton="0" quotePrefix="0" xfId="0"/>
    <xf numFmtId="0" fontId="4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1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pivotButton="0" quotePrefix="0" xfId="0"/>
    <xf numFmtId="0" fontId="0" fillId="5" borderId="1" applyAlignment="1" pivotButton="0" quotePrefix="0" xfId="0">
      <alignment horizontal="left" vertical="center" wrapText="1"/>
    </xf>
    <xf numFmtId="165" fontId="0" fillId="5" borderId="1" pivotButton="0" quotePrefix="0" xfId="0"/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</dxf>
    <dxf>
      <font>
        <name val="Calibri"/>
        <b val="1"/>
        <color rgb="00DC2626"/>
        <sz val="10"/>
      </font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Créditos x Usos x Ajustes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Mensal'!B15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'Resumo Mensal'!$A$16:$A$18</f>
            </numRef>
          </cat>
          <val>
            <numRef>
              <f>'Resumo Mensal'!$B$16:$B$18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de Movimentação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do Gasto por Modalidade</a:t>
            </a:r>
          </a:p>
        </rich>
      </tx>
    </title>
    <plotArea>
      <pieChart>
        <varyColors val="1"/>
        <ser>
          <idx val="0"/>
          <order val="0"/>
          <tx>
            <strRef>
              <f>'Resumo Mensal'!B22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 Mensal'!$A$23:$A$27</f>
            </numRef>
          </cat>
          <val>
            <numRef>
              <f>'Resumo Mensal'!$B$23:$B$27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Saldo ao Longo dos Lançamentos</a:t>
            </a:r>
          </a:p>
        </rich>
      </tx>
    </title>
    <plotArea>
      <lineChart>
        <grouping val="standard"/>
        <ser>
          <idx val="0"/>
          <order val="0"/>
          <tx>
            <strRef>
              <f>'Lançamentos VT'!M2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'Lançamentos VT'!$A$3:$A$12</f>
            </numRef>
          </cat>
          <val>
            <numRef>
              <f>'Lançamentos VT'!$M$3:$M$12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ID Lançamento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35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8" customWidth="1" min="3" max="3"/>
    <col width="16" customWidth="1" min="4" max="4"/>
    <col width="14" customWidth="1" min="5" max="5"/>
    <col width="18" customWidth="1" min="6" max="6"/>
    <col width="16" customWidth="1" min="7" max="7"/>
    <col width="16" customWidth="1" min="8" max="8"/>
    <col width="14" customWidth="1" min="9" max="9"/>
    <col width="15" customWidth="1" min="10" max="10"/>
    <col width="20" customWidth="1" min="11" max="11"/>
    <col width="26" customWidth="1" min="12" max="12"/>
    <col width="20" customWidth="1" min="13" max="13"/>
  </cols>
  <sheetData>
    <row r="1" ht="28" customHeight="1">
      <c r="A1" s="1" t="inlineStr">
        <is>
          <t>CONTROLE DE VALE TRANSPORTE — LANÇAMENTOS</t>
        </is>
      </c>
    </row>
    <row r="2">
      <c r="A2" s="2" t="inlineStr">
        <is>
          <t>ID</t>
        </is>
      </c>
      <c r="B2" s="2" t="inlineStr">
        <is>
          <t>Data</t>
        </is>
      </c>
      <c r="C2" s="2" t="inlineStr">
        <is>
          <t>Colaborador</t>
        </is>
      </c>
      <c r="D2" s="2" t="inlineStr">
        <is>
          <t>Cidade</t>
        </is>
      </c>
      <c r="E2" s="2" t="inlineStr">
        <is>
          <t>Empresa/Filial</t>
        </is>
      </c>
      <c r="F2" s="2" t="inlineStr">
        <is>
          <t>Tipo de Movimentação</t>
        </is>
      </c>
      <c r="G2" s="2" t="inlineStr">
        <is>
          <t>Linha/Modalidade</t>
        </is>
      </c>
      <c r="H2" s="2" t="inlineStr">
        <is>
          <t>Quantidade de Passagens</t>
        </is>
      </c>
      <c r="I2" s="2" t="inlineStr">
        <is>
          <t>Valor Unitário (R$)</t>
        </is>
      </c>
      <c r="J2" s="2" t="inlineStr">
        <is>
          <t>Valor Total (R$)</t>
        </is>
      </c>
      <c r="K2" s="2" t="inlineStr">
        <is>
          <t>Responsável pelo Registro</t>
        </is>
      </c>
      <c r="L2" s="2" t="inlineStr">
        <is>
          <t>Observação</t>
        </is>
      </c>
      <c r="M2" s="2" t="inlineStr">
        <is>
          <t>Saldo Após Movimentação (R$)</t>
        </is>
      </c>
    </row>
    <row r="3">
      <c r="A3" s="3" t="n">
        <v>1</v>
      </c>
      <c r="B3" s="4" t="inlineStr">
        <is>
          <t>05/01/2026</t>
        </is>
      </c>
      <c r="C3" s="5" t="inlineStr">
        <is>
          <t>João Silva</t>
        </is>
      </c>
      <c r="D3" s="5" t="inlineStr">
        <is>
          <t>São Paulo</t>
        </is>
      </c>
      <c r="E3" s="5" t="inlineStr">
        <is>
          <t>Matriz SP</t>
        </is>
      </c>
      <c r="F3" s="5" t="inlineStr">
        <is>
          <t>Crédito</t>
        </is>
      </c>
      <c r="G3" s="5" t="inlineStr">
        <is>
          <t>Ônibus</t>
        </is>
      </c>
      <c r="H3" s="3" t="n">
        <v>44</v>
      </c>
      <c r="I3" s="6" t="n">
        <v>4.4</v>
      </c>
      <c r="J3" s="7">
        <f>IF(F3="Crédito",H3*I3,IF(F3="Uso",-H3*I3,IF(F3="Ajuste",H3*I3,0)))</f>
        <v/>
      </c>
      <c r="K3" s="5" t="inlineStr">
        <is>
          <t>Ana Souza</t>
        </is>
      </c>
      <c r="L3" s="5" t="inlineStr">
        <is>
          <t>Crédito mensal</t>
        </is>
      </c>
      <c r="M3" s="7">
        <f>IFERROR(SUM($J$3:J3),0)</f>
        <v/>
      </c>
    </row>
    <row r="4">
      <c r="A4" s="8" t="n">
        <v>2</v>
      </c>
      <c r="B4" s="9" t="inlineStr">
        <is>
          <t>07/01/2026</t>
        </is>
      </c>
      <c r="C4" s="10" t="inlineStr">
        <is>
          <t>Maria Oliveira</t>
        </is>
      </c>
      <c r="D4" s="10" t="inlineStr">
        <is>
          <t>Rio de Janeiro</t>
        </is>
      </c>
      <c r="E4" s="10" t="inlineStr">
        <is>
          <t>Filial RJ</t>
        </is>
      </c>
      <c r="F4" s="10" t="inlineStr">
        <is>
          <t>Uso</t>
        </is>
      </c>
      <c r="G4" s="10" t="inlineStr">
        <is>
          <t>Metrô</t>
        </is>
      </c>
      <c r="H4" s="8" t="n">
        <v>2</v>
      </c>
      <c r="I4" s="6" t="n">
        <v>5</v>
      </c>
      <c r="J4" s="11">
        <f>IF(F4="Crédito",H4*I4,IF(F4="Uso",-H4*I4,IF(F4="Ajuste",H4*I4,0)))</f>
        <v/>
      </c>
      <c r="K4" s="10" t="inlineStr">
        <is>
          <t>Ana Souza</t>
        </is>
      </c>
      <c r="L4" s="10" t="inlineStr">
        <is>
          <t>Deslocamento ao escritório</t>
        </is>
      </c>
      <c r="M4" s="11">
        <f>IFERROR(SUM($J$3:J4),0)</f>
        <v/>
      </c>
    </row>
    <row r="5">
      <c r="A5" s="3" t="n">
        <v>3</v>
      </c>
      <c r="B5" s="4" t="inlineStr">
        <is>
          <t>08/01/2026</t>
        </is>
      </c>
      <c r="C5" s="5" t="inlineStr">
        <is>
          <t>Pedro Santos</t>
        </is>
      </c>
      <c r="D5" s="5" t="inlineStr">
        <is>
          <t>Belo Horizonte</t>
        </is>
      </c>
      <c r="E5" s="5" t="inlineStr">
        <is>
          <t>Filial BH</t>
        </is>
      </c>
      <c r="F5" s="5" t="inlineStr">
        <is>
          <t>Uso</t>
        </is>
      </c>
      <c r="G5" s="5" t="inlineStr">
        <is>
          <t>Ônibus</t>
        </is>
      </c>
      <c r="H5" s="3" t="n">
        <v>4</v>
      </c>
      <c r="I5" s="6" t="n">
        <v>5.8</v>
      </c>
      <c r="J5" s="7">
        <f>IF(F5="Crédito",H5*I5,IF(F5="Uso",-H5*I5,IF(F5="Ajuste",H5*I5,0)))</f>
        <v/>
      </c>
      <c r="K5" s="5" t="inlineStr">
        <is>
          <t>Ana Souza</t>
        </is>
      </c>
      <c r="L5" s="5" t="inlineStr">
        <is>
          <t>Ida e volta + integração</t>
        </is>
      </c>
      <c r="M5" s="7">
        <f>IFERROR(SUM($J$3:J5),0)</f>
        <v/>
      </c>
    </row>
    <row r="6">
      <c r="A6" s="8" t="n">
        <v>4</v>
      </c>
      <c r="B6" s="9" t="inlineStr">
        <is>
          <t>10/01/2026</t>
        </is>
      </c>
      <c r="C6" s="10" t="inlineStr">
        <is>
          <t>Ana Souza</t>
        </is>
      </c>
      <c r="D6" s="10" t="inlineStr">
        <is>
          <t>Curitiba</t>
        </is>
      </c>
      <c r="E6" s="10" t="inlineStr">
        <is>
          <t>Filial PR</t>
        </is>
      </c>
      <c r="F6" s="10" t="inlineStr">
        <is>
          <t>Crédito</t>
        </is>
      </c>
      <c r="G6" s="10" t="inlineStr">
        <is>
          <t>VLT</t>
        </is>
      </c>
      <c r="H6" s="8" t="n">
        <v>40</v>
      </c>
      <c r="I6" s="6" t="n">
        <v>3.8</v>
      </c>
      <c r="J6" s="11">
        <f>IF(F6="Crédito",H6*I6,IF(F6="Uso",-H6*I6,IF(F6="Ajuste",H6*I6,0)))</f>
        <v/>
      </c>
      <c r="K6" s="10" t="inlineStr">
        <is>
          <t>Carlos Pereira</t>
        </is>
      </c>
      <c r="L6" s="10" t="inlineStr">
        <is>
          <t>Recarga da semana</t>
        </is>
      </c>
      <c r="M6" s="11">
        <f>IFERROR(SUM($J$3:J6),0)</f>
        <v/>
      </c>
    </row>
    <row r="7">
      <c r="A7" s="3" t="n">
        <v>5</v>
      </c>
      <c r="B7" s="4" t="inlineStr">
        <is>
          <t>12/01/2026</t>
        </is>
      </c>
      <c r="C7" s="5" t="inlineStr">
        <is>
          <t>Carlos Pereira</t>
        </is>
      </c>
      <c r="D7" s="5" t="inlineStr">
        <is>
          <t>Porto Alegre</t>
        </is>
      </c>
      <c r="E7" s="5" t="inlineStr">
        <is>
          <t>Filial RS</t>
        </is>
      </c>
      <c r="F7" s="5" t="inlineStr">
        <is>
          <t>Ajuste</t>
        </is>
      </c>
      <c r="G7" s="5" t="inlineStr">
        <is>
          <t>Integração</t>
        </is>
      </c>
      <c r="H7" s="3" t="n">
        <v>2</v>
      </c>
      <c r="I7" s="6" t="n">
        <v>5.2</v>
      </c>
      <c r="J7" s="7">
        <f>IF(F7="Crédito",H7*I7,IF(F7="Uso",-H7*I7,IF(F7="Ajuste",H7*I7,0)))</f>
        <v/>
      </c>
      <c r="K7" s="5" t="inlineStr">
        <is>
          <t>Ana Souza</t>
        </is>
      </c>
      <c r="L7" s="5" t="inlineStr">
        <is>
          <t>Correção de lançamento</t>
        </is>
      </c>
      <c r="M7" s="7">
        <f>IFERROR(SUM($J$3:J7),0)</f>
        <v/>
      </c>
    </row>
    <row r="8">
      <c r="A8" s="8" t="n">
        <v>6</v>
      </c>
      <c r="B8" s="9" t="inlineStr">
        <is>
          <t>13/01/2026</t>
        </is>
      </c>
      <c r="C8" s="10" t="inlineStr">
        <is>
          <t>Juliana Costa</t>
        </is>
      </c>
      <c r="D8" s="10" t="inlineStr">
        <is>
          <t>Salvador</t>
        </is>
      </c>
      <c r="E8" s="10" t="inlineStr">
        <is>
          <t>Filial BA</t>
        </is>
      </c>
      <c r="F8" s="10" t="inlineStr">
        <is>
          <t>Uso</t>
        </is>
      </c>
      <c r="G8" s="10" t="inlineStr">
        <is>
          <t>Ônibus</t>
        </is>
      </c>
      <c r="H8" s="8" t="n">
        <v>2</v>
      </c>
      <c r="I8" s="6" t="n">
        <v>4.9</v>
      </c>
      <c r="J8" s="11">
        <f>IF(F8="Crédito",H8*I8,IF(F8="Uso",-H8*I8,IF(F8="Ajuste",H8*I8,0)))</f>
        <v/>
      </c>
      <c r="K8" s="10" t="inlineStr">
        <is>
          <t>Ana Souza</t>
        </is>
      </c>
      <c r="L8" s="10" t="inlineStr">
        <is>
          <t>Reunião externa</t>
        </is>
      </c>
      <c r="M8" s="11">
        <f>IFERROR(SUM($J$3:J8),0)</f>
        <v/>
      </c>
    </row>
    <row r="9">
      <c r="A9" s="3" t="n">
        <v>7</v>
      </c>
      <c r="B9" s="4" t="inlineStr">
        <is>
          <t>14/01/2026</t>
        </is>
      </c>
      <c r="C9" s="5" t="inlineStr">
        <is>
          <t>Rafael Almeida</t>
        </is>
      </c>
      <c r="D9" s="5" t="inlineStr">
        <is>
          <t>Recife</t>
        </is>
      </c>
      <c r="E9" s="5" t="inlineStr">
        <is>
          <t>Filial PE</t>
        </is>
      </c>
      <c r="F9" s="5" t="inlineStr">
        <is>
          <t>Crédito</t>
        </is>
      </c>
      <c r="G9" s="5" t="inlineStr">
        <is>
          <t>Trem</t>
        </is>
      </c>
      <c r="H9" s="3" t="n">
        <v>44</v>
      </c>
      <c r="I9" s="6" t="n">
        <v>4.6</v>
      </c>
      <c r="J9" s="7">
        <f>IF(F9="Crédito",H9*I9,IF(F9="Uso",-H9*I9,IF(F9="Ajuste",H9*I9,0)))</f>
        <v/>
      </c>
      <c r="K9" s="5" t="inlineStr">
        <is>
          <t>Carlos Pereira</t>
        </is>
      </c>
      <c r="L9" s="5" t="inlineStr">
        <is>
          <t>Vale do mês</t>
        </is>
      </c>
      <c r="M9" s="7">
        <f>IFERROR(SUM($J$3:J9),0)</f>
        <v/>
      </c>
    </row>
    <row r="10">
      <c r="A10" s="8" t="n">
        <v>8</v>
      </c>
      <c r="B10" s="9" t="inlineStr">
        <is>
          <t>15/01/2026</t>
        </is>
      </c>
      <c r="C10" s="10" t="inlineStr">
        <is>
          <t>Camila Ferreira</t>
        </is>
      </c>
      <c r="D10" s="10" t="inlineStr">
        <is>
          <t>Fortaleza</t>
        </is>
      </c>
      <c r="E10" s="10" t="inlineStr">
        <is>
          <t>Filial CE</t>
        </is>
      </c>
      <c r="F10" s="10" t="inlineStr">
        <is>
          <t>Uso</t>
        </is>
      </c>
      <c r="G10" s="10" t="inlineStr">
        <is>
          <t>Metrô</t>
        </is>
      </c>
      <c r="H10" s="8" t="n">
        <v>2</v>
      </c>
      <c r="I10" s="6" t="n">
        <v>5.1</v>
      </c>
      <c r="J10" s="11">
        <f>IF(F10="Crédito",H10*I10,IF(F10="Uso",-H10*I10,IF(F10="Ajuste",H10*I10,0)))</f>
        <v/>
      </c>
      <c r="K10" s="10" t="inlineStr">
        <is>
          <t>Ana Souza</t>
        </is>
      </c>
      <c r="L10" s="10" t="inlineStr">
        <is>
          <t>Deslocamento diário</t>
        </is>
      </c>
      <c r="M10" s="11">
        <f>IFERROR(SUM($J$3:J10),0)</f>
        <v/>
      </c>
    </row>
    <row r="11">
      <c r="A11" s="3" t="n">
        <v>9</v>
      </c>
      <c r="B11" s="4" t="inlineStr">
        <is>
          <t>16/01/2026</t>
        </is>
      </c>
      <c r="C11" s="5" t="inlineStr">
        <is>
          <t>Lucas Rodrigues</t>
        </is>
      </c>
      <c r="D11" s="5" t="inlineStr">
        <is>
          <t>Brasília</t>
        </is>
      </c>
      <c r="E11" s="5" t="inlineStr">
        <is>
          <t>Filial DF</t>
        </is>
      </c>
      <c r="F11" s="5" t="inlineStr">
        <is>
          <t>Uso</t>
        </is>
      </c>
      <c r="G11" s="5" t="inlineStr">
        <is>
          <t>Ônibus</t>
        </is>
      </c>
      <c r="H11" s="3" t="n">
        <v>2</v>
      </c>
      <c r="I11" s="6" t="n">
        <v>4.5</v>
      </c>
      <c r="J11" s="7">
        <f>IF(F11="Crédito",H11*I11,IF(F11="Uso",-H11*I11,IF(F11="Ajuste",H11*I11,0)))</f>
        <v/>
      </c>
      <c r="K11" s="5" t="inlineStr">
        <is>
          <t>Carlos Pereira</t>
        </is>
      </c>
      <c r="L11" s="5" t="inlineStr">
        <is>
          <t>Visita ao cliente</t>
        </is>
      </c>
      <c r="M11" s="7">
        <f>IFERROR(SUM($J$3:J11),0)</f>
        <v/>
      </c>
    </row>
    <row r="12">
      <c r="A12" s="8" t="n">
        <v>10</v>
      </c>
      <c r="B12" s="9" t="inlineStr">
        <is>
          <t>19/01/2026</t>
        </is>
      </c>
      <c r="C12" s="10" t="inlineStr">
        <is>
          <t>Fernanda Lima</t>
        </is>
      </c>
      <c r="D12" s="10" t="inlineStr">
        <is>
          <t>Campinas</t>
        </is>
      </c>
      <c r="E12" s="10" t="inlineStr">
        <is>
          <t>Filial SP2</t>
        </is>
      </c>
      <c r="F12" s="10" t="inlineStr">
        <is>
          <t>Crédito</t>
        </is>
      </c>
      <c r="G12" s="10" t="inlineStr">
        <is>
          <t>Ônibus</t>
        </is>
      </c>
      <c r="H12" s="8" t="n">
        <v>44</v>
      </c>
      <c r="I12" s="6" t="n">
        <v>4.4</v>
      </c>
      <c r="J12" s="11">
        <f>IF(F12="Crédito",H12*I12,IF(F12="Uso",-H12*I12,IF(F12="Ajuste",H12*I12,0)))</f>
        <v/>
      </c>
      <c r="K12" s="10" t="inlineStr">
        <is>
          <t>Ana Souza</t>
        </is>
      </c>
      <c r="L12" s="10" t="inlineStr">
        <is>
          <t>Recarga programada</t>
        </is>
      </c>
      <c r="M12" s="11">
        <f>IFERROR(SUM($J$3:J12),0)</f>
        <v/>
      </c>
    </row>
    <row r="13"/>
    <row r="14">
      <c r="H14" s="12" t="inlineStr">
        <is>
          <t>TOTAIS</t>
        </is>
      </c>
      <c r="J14" s="13">
        <f>SUM(J3:J12)</f>
        <v/>
      </c>
    </row>
  </sheetData>
  <mergeCells count="1">
    <mergeCell ref="A1:M1"/>
  </mergeCells>
  <conditionalFormatting sqref="J3:J12">
    <cfRule type="cellIs" priority="1" operator="greaterThanOrEqual" dxfId="0">
      <formula>0</formula>
    </cfRule>
    <cfRule type="cellIs" priority="2" operator="lessThan" dxfId="1">
      <formula>0</formula>
    </cfRule>
  </conditionalFormatting>
  <conditionalFormatting sqref="M3:M12">
    <cfRule type="expression" priority="3" dxfId="2" stopIfTrue="1">
      <formula>M3&lt;0</formula>
    </cfRule>
  </conditionalFormatting>
  <dataValidations count="2">
    <dataValidation sqref="F3:F200" showErrorMessage="1" showInputMessage="1" allowBlank="0" type="list">
      <formula1>"Crédito,Uso,Ajuste"</formula1>
    </dataValidation>
    <dataValidation sqref="G3:G200" showErrorMessage="1" showInputMessage="1" allowBlank="0" type="list">
      <formula1>"Ônibus,Metrô,Trem,VLT,Integração"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2" customWidth="1" min="3" max="3"/>
  </cols>
  <sheetData>
    <row r="1" ht="26" customHeight="1">
      <c r="A1" s="1" t="inlineStr">
        <is>
          <t>CONFIGURAÇÕES E PARÂMETROS</t>
        </is>
      </c>
    </row>
    <row r="2"/>
    <row r="3">
      <c r="A3" s="14" t="inlineStr">
        <is>
          <t>TARIFAS POR MODALIDADE</t>
        </is>
      </c>
    </row>
    <row r="4">
      <c r="A4" s="2" t="inlineStr">
        <is>
          <t>Modalidade</t>
        </is>
      </c>
      <c r="B4" s="2" t="inlineStr">
        <is>
          <t>Tarifa Padrão (R$)</t>
        </is>
      </c>
    </row>
    <row r="5">
      <c r="A5" s="5" t="inlineStr">
        <is>
          <t>Ônibus</t>
        </is>
      </c>
      <c r="B5" s="15" t="n">
        <v>4.4</v>
      </c>
    </row>
    <row r="6">
      <c r="A6" s="10" t="inlineStr">
        <is>
          <t>Metrô</t>
        </is>
      </c>
      <c r="B6" s="15" t="n">
        <v>5</v>
      </c>
    </row>
    <row r="7">
      <c r="A7" s="5" t="inlineStr">
        <is>
          <t>Trem</t>
        </is>
      </c>
      <c r="B7" s="15" t="n">
        <v>4.6</v>
      </c>
    </row>
    <row r="8">
      <c r="A8" s="10" t="inlineStr">
        <is>
          <t>VLT</t>
        </is>
      </c>
      <c r="B8" s="15" t="n">
        <v>3.8</v>
      </c>
    </row>
    <row r="9">
      <c r="A9" s="5" t="inlineStr">
        <is>
          <t>Integração</t>
        </is>
      </c>
      <c r="B9" s="15" t="n">
        <v>5.2</v>
      </c>
    </row>
    <row r="10"/>
    <row r="11"/>
    <row r="12">
      <c r="A12" s="14" t="inlineStr">
        <is>
          <t>PARÂMETROS GERAIS</t>
        </is>
      </c>
    </row>
    <row r="13">
      <c r="A13" s="5" t="inlineStr">
        <is>
          <t>Limite Mensal por Colaborador (R$)</t>
        </is>
      </c>
      <c r="B13" s="15" t="n">
        <v>220</v>
      </c>
    </row>
    <row r="14">
      <c r="A14" s="10" t="inlineStr">
        <is>
          <t>Empresa Padrão</t>
        </is>
      </c>
      <c r="B14" s="16" t="inlineStr">
        <is>
          <t>Transportes SP LTDA</t>
        </is>
      </c>
    </row>
    <row r="15">
      <c r="A15" s="5" t="inlineStr">
        <is>
          <t>Percentual de Alerta de Uso do Crédito</t>
        </is>
      </c>
      <c r="B15" s="17" t="n">
        <v>0.9</v>
      </c>
    </row>
    <row r="16"/>
    <row r="17"/>
    <row r="18">
      <c r="A18" s="18" t="inlineStr">
        <is>
          <t>Exemplo de fórmula VLOOKUP para tarifa por modalidade:</t>
        </is>
      </c>
    </row>
    <row r="19">
      <c r="A19" s="19">
        <f>IFERROR(VLOOKUP(G3,Configurações!A5:B9,2,FALSE),0)</f>
        <v/>
      </c>
    </row>
  </sheetData>
  <mergeCells count="5">
    <mergeCell ref="A1:C1"/>
    <mergeCell ref="A3:B3"/>
    <mergeCell ref="A12:B12"/>
    <mergeCell ref="A18:C18"/>
    <mergeCell ref="A19:C1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8" customHeight="1">
      <c r="A1" s="1" t="inlineStr">
        <is>
          <t>RESUMO MENSAL — VALE TRANSPORTE</t>
        </is>
      </c>
    </row>
    <row r="2"/>
    <row r="3">
      <c r="A3" s="14" t="inlineStr">
        <is>
          <t>INDICADORES GERAIS</t>
        </is>
      </c>
    </row>
    <row r="4">
      <c r="A4" s="20" t="inlineStr">
        <is>
          <t>Total Créditos (R$)</t>
        </is>
      </c>
      <c r="B4" s="21">
        <f>SUMIF('Lançamentos VT'!F:F,"Crédito",'Lançamentos VT'!J:J)</f>
        <v/>
      </c>
    </row>
    <row r="5">
      <c r="A5" s="22" t="inlineStr">
        <is>
          <t>Total Usos (R$)</t>
        </is>
      </c>
      <c r="B5" s="23">
        <f>SUMIF('Lançamentos VT'!F:F,"Uso",'Lançamentos VT'!J:J)</f>
        <v/>
      </c>
    </row>
    <row r="6">
      <c r="A6" s="20" t="inlineStr">
        <is>
          <t>Total Ajustes (R$)</t>
        </is>
      </c>
      <c r="B6" s="21">
        <f>SUMIF('Lançamentos VT'!F:F,"Ajuste",'Lançamentos VT'!J:J)</f>
        <v/>
      </c>
    </row>
    <row r="7">
      <c r="A7" s="22" t="inlineStr">
        <is>
          <t>Saldo Atual (R$)</t>
        </is>
      </c>
      <c r="B7" s="23">
        <f>SUM('Lançamentos VT'!J:J)</f>
        <v/>
      </c>
    </row>
    <row r="8">
      <c r="A8" s="20" t="inlineStr">
        <is>
          <t>Percentual de Uso do Crédito</t>
        </is>
      </c>
      <c r="B8" s="24">
        <f>IFERROR(ABS(B5)/B4,0)</f>
        <v/>
      </c>
    </row>
    <row r="9">
      <c r="A9" s="22" t="inlineStr">
        <is>
          <t>Qtd. Lançamentos - Crédito</t>
        </is>
      </c>
      <c r="B9" s="25">
        <f>COUNTIF('Lançamentos VT'!F:F,"Crédito")</f>
        <v/>
      </c>
    </row>
    <row r="10">
      <c r="A10" s="20" t="inlineStr">
        <is>
          <t>Qtd. Lançamentos - Uso</t>
        </is>
      </c>
      <c r="B10" s="26">
        <f>COUNTIF('Lançamentos VT'!F:F,"Uso")</f>
        <v/>
      </c>
    </row>
    <row r="11">
      <c r="A11" s="22" t="inlineStr">
        <is>
          <t>Qtd. Lançamentos - Ajuste</t>
        </is>
      </c>
      <c r="B11" s="25">
        <f>COUNTIF('Lançamentos VT'!F:F,"Ajuste")</f>
        <v/>
      </c>
    </row>
    <row r="12"/>
    <row r="13"/>
    <row r="14">
      <c r="A14" s="14" t="inlineStr">
        <is>
          <t>RESUMO POR TIPO DE MOVIMENTAÇÃO</t>
        </is>
      </c>
    </row>
    <row r="15">
      <c r="A15" s="2" t="inlineStr">
        <is>
          <t>Tipo</t>
        </is>
      </c>
      <c r="B15" s="2" t="inlineStr">
        <is>
          <t>Valor (R$)</t>
        </is>
      </c>
    </row>
    <row r="16">
      <c r="A16" s="27" t="inlineStr">
        <is>
          <t>Crédito</t>
        </is>
      </c>
      <c r="B16" s="28">
        <f>SUMIF('Lançamentos VT'!F:F,"Crédito",'Lançamentos VT'!J:J)</f>
        <v/>
      </c>
    </row>
    <row r="17">
      <c r="A17" s="29" t="inlineStr">
        <is>
          <t>Uso</t>
        </is>
      </c>
      <c r="B17" s="30">
        <f>SUMIF('Lançamentos VT'!F:F,"Uso",'Lançamentos VT'!J:J)</f>
        <v/>
      </c>
    </row>
    <row r="18">
      <c r="A18" s="27" t="inlineStr">
        <is>
          <t>Ajuste</t>
        </is>
      </c>
      <c r="B18" s="28">
        <f>SUMIF('Lançamentos VT'!F:F,"Ajuste",'Lançamentos VT'!J:J)</f>
        <v/>
      </c>
    </row>
    <row r="19"/>
    <row r="20"/>
    <row r="21">
      <c r="A21" s="14" t="inlineStr">
        <is>
          <t>GASTO POR MODALIDADE (USO)</t>
        </is>
      </c>
    </row>
    <row r="22">
      <c r="A22" s="2" t="inlineStr">
        <is>
          <t>Modalidade</t>
        </is>
      </c>
      <c r="B22" s="2" t="inlineStr">
        <is>
          <t>Valor (R$)</t>
        </is>
      </c>
    </row>
    <row r="23">
      <c r="A23" s="27" t="inlineStr">
        <is>
          <t>Ônibus</t>
        </is>
      </c>
      <c r="B23" s="28">
        <f>IFERROR(ABS(SUMIFS('Lançamentos VT'!$J:$J,'Lançamentos VT'!$F:$F,"Uso",'Lançamentos VT'!$G:$G,A23)),0)</f>
        <v/>
      </c>
    </row>
    <row r="24">
      <c r="A24" s="29" t="inlineStr">
        <is>
          <t>Metrô</t>
        </is>
      </c>
      <c r="B24" s="30">
        <f>IFERROR(ABS(SUMIFS('Lançamentos VT'!$J:$J,'Lançamentos VT'!$F:$F,"Uso",'Lançamentos VT'!$G:$G,A24)),0)</f>
        <v/>
      </c>
    </row>
    <row r="25">
      <c r="A25" s="27" t="inlineStr">
        <is>
          <t>Trem</t>
        </is>
      </c>
      <c r="B25" s="28">
        <f>IFERROR(ABS(SUMIFS('Lançamentos VT'!$J:$J,'Lançamentos VT'!$F:$F,"Uso",'Lançamentos VT'!$G:$G,A25)),0)</f>
        <v/>
      </c>
    </row>
    <row r="26">
      <c r="A26" s="29" t="inlineStr">
        <is>
          <t>VLT</t>
        </is>
      </c>
      <c r="B26" s="30">
        <f>IFERROR(ABS(SUMIFS('Lançamentos VT'!$J:$J,'Lançamentos VT'!$F:$F,"Uso",'Lançamentos VT'!$G:$G,A26)),0)</f>
        <v/>
      </c>
    </row>
    <row r="27">
      <c r="A27" s="27" t="inlineStr">
        <is>
          <t>Integração</t>
        </is>
      </c>
      <c r="B27" s="28">
        <f>IFERROR(ABS(SUMIFS('Lançamentos VT'!$J:$J,'Lançamentos VT'!$F:$F,"Uso",'Lançamentos VT'!$G:$G,A27)),0)</f>
        <v/>
      </c>
    </row>
  </sheetData>
  <mergeCells count="4">
    <mergeCell ref="A1:F1"/>
    <mergeCell ref="A3:B3"/>
    <mergeCell ref="A14:B14"/>
    <mergeCell ref="A21:B21"/>
  </mergeCells>
  <conditionalFormatting sqref="B8">
    <cfRule type="expression" priority="1" dxfId="2" stopIfTrue="1">
      <formula>B8&gt;Configurações!B15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INSTRUÇÕES DE USO</t>
        </is>
      </c>
    </row>
    <row r="2"/>
    <row r="3" ht="48" customHeight="1">
      <c r="A3" s="12" t="inlineStr">
        <is>
          <t>Lançamentos VT</t>
        </is>
      </c>
      <c r="B3" s="31" t="inlineStr">
        <is>
          <t>Registre todos os créditos, usos e ajustes de vale-transporte. Preencha Data, Colaborador, Cidade, Empresa/Filial, Tipo de Movimentação (Crédito/Uso/Ajuste), Linha/Modalidade, Quantidade de Passagens e Valor Unitário. As colunas 'Valor Total' e 'Saldo Após Movimentação' são calculadas automaticamente.</t>
        </is>
      </c>
    </row>
    <row r="4" ht="48" customHeight="1">
      <c r="A4" s="12" t="inlineStr">
        <is>
          <t>Tipo de Movimentação</t>
        </is>
      </c>
      <c r="B4" s="31" t="inlineStr">
        <is>
          <t>Crédito = entrada de saldo; Uso = consumo de passagens (valor negativo); Ajuste = correção manual (pode ser positivo ou negativo conforme necessidade).</t>
        </is>
      </c>
    </row>
    <row r="5" ht="48" customHeight="1">
      <c r="A5" s="12" t="inlineStr">
        <is>
          <t>Resumo Mensal</t>
        </is>
      </c>
      <c r="B5" s="31" t="inlineStr">
        <is>
          <t>Apresenta os totais de créditos, usos e ajustes, saldo atual, percentual de uso do crédito e a quantidade de lançamentos por tipo. Contém gráficos de colunas, pizza e linha para acompanhamento visual.</t>
        </is>
      </c>
    </row>
    <row r="6" ht="48" customHeight="1">
      <c r="A6" s="12" t="inlineStr">
        <is>
          <t>Configurações</t>
        </is>
      </c>
      <c r="B6" s="31" t="inlineStr">
        <is>
          <t>Defina as tarifas padrão por modalidade, o limite mensal por colaborador e o percentual de alerta de uso do crédito. Esses valores servem de referência para conferência manual dos lançamentos.</t>
        </is>
      </c>
    </row>
    <row r="7" ht="48" customHeight="1">
      <c r="A7" s="12" t="inlineStr">
        <is>
          <t>Alertas</t>
        </is>
      </c>
      <c r="B7" s="31" t="inlineStr">
        <is>
          <t>Células em vermelho na aba 'Lançamentos VT' indicam saldo negativo. Na aba 'Resumo Mensal', o percentual de uso é destacado quando ultrapassa o limite configurado em 'Configurações'.</t>
        </is>
      </c>
    </row>
    <row r="8" ht="48" customHeight="1">
      <c r="A8" s="12" t="inlineStr">
        <is>
          <t>Células amarelas</t>
        </is>
      </c>
      <c r="B8" s="31" t="inlineStr">
        <is>
          <t>Indicam campos de entrada manual (editáveis), como Valor Unitário e parâmetros de configuração.</t>
        </is>
      </c>
    </row>
  </sheetData>
  <mergeCells count="7">
    <mergeCell ref="A1:B1"/>
    <mergeCell ref="A3"/>
    <mergeCell ref="A4"/>
    <mergeCell ref="A5"/>
    <mergeCell ref="A6"/>
    <mergeCell ref="A7"/>
    <mergeCell ref="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2026-07-14T02:44:02Z</dcterms:created>
  <dcterms:modified xmlns:dcterms="http://purl.org/dc/terms/" xmlns:xsi="http://www.w3.org/2001/XMLSchema-instance" xsi:type="dcterms:W3CDTF">2026-07-14T02:44:02Z</dcterms:modified>
</cp:coreProperties>
</file>