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de Produção" sheetId="1" state="visible" r:id="rId1"/>
    <sheet xmlns:r="http://schemas.openxmlformats.org/officeDocument/2006/relationships" name="Produtos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'Registro de Produção'!$A$1:$S$101</definedName>
    <definedName name="_xlnm._FilterDatabase" localSheetId="1" hidden="1">'Produtos'!$A$1:$F$101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AAAA"/>
    <numFmt numFmtId="165" formatCode="0,00"/>
    <numFmt numFmtId="166" formatCode="0,00%"/>
    <numFmt numFmtId="167" formatCode="&quot;R$&quot; #.##0,00"/>
    <numFmt numFmtId="168" formatCode="DD/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0F172A"/>
      <sz val="10"/>
    </font>
    <font>
      <name val="Calibri"/>
      <b val="1"/>
      <color rgb="00FFFFFF"/>
      <sz val="16"/>
    </font>
    <font>
      <name val="Calibri"/>
      <b val="1"/>
      <color rgb="000F172A"/>
      <sz val="11"/>
    </font>
  </fonts>
  <fills count="11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1D4ED8"/>
      </patternFill>
    </fill>
    <fill>
      <patternFill patternType="solid">
        <fgColor rgb="0010B981"/>
      </patternFill>
    </fill>
    <fill>
      <patternFill patternType="solid">
        <fgColor rgb="00DBEAFE"/>
      </patternFill>
    </fill>
    <fill>
      <patternFill patternType="solid">
        <fgColor rgb="00D1FAE5"/>
      </patternFill>
    </fill>
    <fill>
      <patternFill patternType="solid">
        <fgColor rgb="00F0FDF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3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6" borderId="0" applyAlignment="1" pivotButton="0" quotePrefix="0" xfId="0">
      <alignment horizontal="center" vertical="center"/>
    </xf>
    <xf numFmtId="0" fontId="1" fillId="7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left" vertical="center"/>
    </xf>
    <xf numFmtId="3" fontId="2" fillId="8" borderId="1" applyAlignment="1" pivotButton="0" quotePrefix="0" xfId="0">
      <alignment horizontal="center" vertical="center"/>
    </xf>
    <xf numFmtId="0" fontId="4" fillId="9" borderId="1" applyAlignment="1" pivotButton="0" quotePrefix="0" xfId="0">
      <alignment horizontal="left" vertical="center"/>
    </xf>
    <xf numFmtId="3" fontId="2" fillId="9" borderId="1" applyAlignment="1" pivotButton="0" quotePrefix="0" xfId="0">
      <alignment horizontal="center" vertical="center"/>
    </xf>
    <xf numFmtId="166" fontId="2" fillId="9" borderId="1" applyAlignment="1" pivotButton="0" quotePrefix="0" xfId="0">
      <alignment horizontal="center" vertical="center"/>
    </xf>
    <xf numFmtId="167" fontId="2" fillId="8" borderId="1" applyAlignment="1" pivotButton="0" quotePrefix="0" xfId="0">
      <alignment horizontal="center" vertical="center"/>
    </xf>
    <xf numFmtId="166" fontId="2" fillId="8" borderId="1" applyAlignment="1" pivotButton="0" quotePrefix="0" xfId="0">
      <alignment horizontal="center" vertical="center"/>
    </xf>
    <xf numFmtId="0" fontId="2" fillId="10" borderId="1" applyAlignment="1" pivotButton="0" quotePrefix="0" xfId="0">
      <alignment horizontal="left" vertical="center"/>
    </xf>
    <xf numFmtId="3" fontId="2" fillId="10" borderId="1" applyAlignment="1" pivotButton="0" quotePrefix="0" xfId="0">
      <alignment horizontal="center" vertical="center"/>
    </xf>
    <xf numFmtId="166" fontId="2" fillId="10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3" fontId="2" fillId="5" borderId="1" applyAlignment="1" pivotButton="0" quotePrefix="0" xfId="0">
      <alignment horizontal="center" vertical="center"/>
    </xf>
    <xf numFmtId="0" fontId="1" fillId="7" borderId="1" applyAlignment="1" pivotButton="0" quotePrefix="0" xfId="0">
      <alignment horizontal="left" vertical="center" wrapText="1"/>
    </xf>
    <xf numFmtId="0" fontId="2" fillId="10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166" fontId="2" fillId="9" borderId="1" applyAlignment="1" pivotButton="0" quotePrefix="0" xfId="0">
      <alignment horizontal="center" vertical="center"/>
    </xf>
    <xf numFmtId="167" fontId="2" fillId="8" borderId="1" applyAlignment="1" pivotButton="0" quotePrefix="0" xfId="0">
      <alignment horizontal="center" vertical="center"/>
    </xf>
    <xf numFmtId="166" fontId="2" fillId="8" borderId="1" applyAlignment="1" pivotButton="0" quotePrefix="0" xfId="0">
      <alignment horizontal="center" vertical="center"/>
    </xf>
    <xf numFmtId="166" fontId="2" fillId="10" borderId="1" applyAlignment="1" pivotButton="0" quotePrefix="0" xfId="0">
      <alignment horizontal="center" vertical="center"/>
    </xf>
    <xf numFmtId="168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Produção e Aprovação por Produto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'Resumo'!C12</f>
            </strRef>
          </tx>
          <spPr>
            <a:solidFill xmlns:a="http://schemas.openxmlformats.org/drawingml/2006/main">
              <a:srgbClr val="1D4ED8"/>
            </a:solidFill>
            <a:ln xmlns:a="http://schemas.openxmlformats.org/drawingml/2006/main">
              <a:prstDash val="solid"/>
            </a:ln>
          </spPr>
          <cat>
            <numRef>
              <f>'Resumo'!$A$13:$A$18</f>
            </numRef>
          </cat>
          <val>
            <numRef>
              <f>'Resumo'!$C$13:$C$18</f>
            </numRef>
          </val>
        </ser>
        <ser>
          <idx val="1"/>
          <order val="1"/>
          <tx>
            <strRef>
              <f>'Resumo'!D12</f>
            </strRef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prstDash val="solid"/>
            </a:ln>
          </spPr>
          <cat>
            <numRef>
              <f>'Resumo'!$A$13:$A$18</f>
            </numRef>
          </cat>
          <val>
            <numRef>
              <f>'Resumo'!$D$13:$D$18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Produto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Rejeições por Categoria</a:t>
            </a:r>
          </a:p>
        </rich>
      </tx>
    </title>
    <plotArea>
      <pieChart>
        <varyColors val="1"/>
        <ser>
          <idx val="0"/>
          <order val="0"/>
          <tx>
            <strRef>
              <f>'Resumo'!J12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'Resumo'!$I$13:$I$15</f>
            </numRef>
          </cat>
          <val>
            <numRef>
              <f>'Resumo'!$J$13:$J$15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Produção Diária Registrada</a:t>
            </a:r>
          </a:p>
        </rich>
      </tx>
    </title>
    <plotArea>
      <lineChart>
        <grouping val="standard"/>
        <ser>
          <idx val="0"/>
          <order val="0"/>
          <tx>
            <strRef>
              <f>'Registro de Produção'!J1</f>
            </strRef>
          </tx>
          <spPr>
            <a:ln xmlns:a="http://schemas.openxmlformats.org/drawingml/2006/main">
              <a:solidFill>
                <a:srgbClr val="10B981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'Registro de Produção'!$B$2:$B$101</f>
            </numRef>
          </cat>
          <val>
            <numRef>
              <f>'Registro de Produção'!$J$2:$J$101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Data de Produção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 Produzida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20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20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37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D4ED8"/>
    <outlinePr summaryBelow="1" summaryRight="1"/>
    <pageSetUpPr/>
  </sheetPr>
  <dimension ref="A1:S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7" customWidth="1" min="4" max="4"/>
    <col width="25" customWidth="1" min="5" max="5"/>
    <col width="16" customWidth="1" min="6" max="6"/>
    <col width="20" customWidth="1" min="7" max="7"/>
    <col width="19" customWidth="1" min="8" max="8"/>
    <col width="18" customWidth="1" min="9" max="9"/>
    <col width="20" customWidth="1" min="10" max="10"/>
    <col width="19" customWidth="1" min="11" max="11"/>
    <col width="19" customWidth="1" min="12" max="12"/>
    <col width="18" customWidth="1" min="13" max="13"/>
    <col width="15" customWidth="1" min="14" max="14"/>
    <col width="18" customWidth="1" min="15" max="15"/>
    <col width="18" customWidth="1" min="16" max="16"/>
    <col width="18" customWidth="1" min="17" max="17"/>
    <col width="16" customWidth="1" min="18" max="18"/>
    <col width="38" customWidth="1" min="19" max="19"/>
  </cols>
  <sheetData>
    <row r="1" ht="32" customHeight="1">
      <c r="A1" s="1" t="inlineStr">
        <is>
          <t>ID da Ordem</t>
        </is>
      </c>
      <c r="B1" s="1" t="inlineStr">
        <is>
          <t>Data de Produção</t>
        </is>
      </c>
      <c r="C1" s="1" t="inlineStr">
        <is>
          <t>Turno</t>
        </is>
      </c>
      <c r="D1" s="1" t="inlineStr">
        <is>
          <t>Código do Produto</t>
        </is>
      </c>
      <c r="E1" s="1" t="inlineStr">
        <is>
          <t>Produto</t>
        </is>
      </c>
      <c r="F1" s="1" t="inlineStr">
        <is>
          <t>Categoria</t>
        </is>
      </c>
      <c r="G1" s="1" t="inlineStr">
        <is>
          <t>Responsável</t>
        </is>
      </c>
      <c r="H1" s="1" t="inlineStr">
        <is>
          <t>Cidade da Unidade</t>
        </is>
      </c>
      <c r="I1" s="1" t="inlineStr">
        <is>
          <t>Meta de Produção</t>
        </is>
      </c>
      <c r="J1" s="1" t="inlineStr">
        <is>
          <t>Quantidade Produzida</t>
        </is>
      </c>
      <c r="K1" s="1" t="inlineStr">
        <is>
          <t>Quantidade Aprovada</t>
        </is>
      </c>
      <c r="L1" s="1" t="inlineStr">
        <is>
          <t>Quantidade Rejeitada</t>
        </is>
      </c>
      <c r="M1" s="1" t="inlineStr">
        <is>
          <t>Horas Trabalhadas</t>
        </is>
      </c>
      <c r="N1" s="1" t="inlineStr">
        <is>
          <t>Eficiência (%)</t>
        </is>
      </c>
      <c r="O1" s="1" t="inlineStr">
        <is>
          <t>Taxa de Rejeição (%)</t>
        </is>
      </c>
      <c r="P1" s="1" t="inlineStr">
        <is>
          <t>Custo Unitário (R$)</t>
        </is>
      </c>
      <c r="Q1" s="1" t="inlineStr">
        <is>
          <t>Custo Total (R$)</t>
        </is>
      </c>
      <c r="R1" s="1" t="inlineStr">
        <is>
          <t>Status</t>
        </is>
      </c>
      <c r="S1" s="1" t="inlineStr">
        <is>
          <t>Observações</t>
        </is>
      </c>
    </row>
    <row r="2" ht="24" customHeight="1">
      <c r="A2" s="2" t="inlineStr">
        <is>
          <t>OP-2026-001</t>
        </is>
      </c>
      <c r="B2" s="44" t="n">
        <v>46237</v>
      </c>
      <c r="C2" s="2" t="inlineStr">
        <is>
          <t>Manhã</t>
        </is>
      </c>
      <c r="D2" s="2" t="inlineStr">
        <is>
          <t>PROD-001</t>
        </is>
      </c>
      <c r="E2" s="4">
        <f>IF(D2="","",IFERROR(VLOOKUP(D2,'Produtos'!$A$2:$F$101,2,FALSE),"Produto não cadastrado"))</f>
        <v/>
      </c>
      <c r="F2" s="2" t="inlineStr">
        <is>
          <t>Vestuário</t>
        </is>
      </c>
      <c r="G2" s="2" t="inlineStr">
        <is>
          <t>João Silva</t>
        </is>
      </c>
      <c r="H2" s="2" t="inlineStr">
        <is>
          <t>São Paulo</t>
        </is>
      </c>
      <c r="I2" s="5" t="n">
        <v>450</v>
      </c>
      <c r="J2" s="5" t="n">
        <v>470</v>
      </c>
      <c r="K2" s="5" t="n">
        <v>455</v>
      </c>
      <c r="L2" s="5" t="n">
        <v>15</v>
      </c>
      <c r="M2" s="34" t="n">
        <v>7.5</v>
      </c>
      <c r="N2" s="35">
        <f>IF(A2="","",IFERROR(K2/I2,0))</f>
        <v/>
      </c>
      <c r="O2" s="35">
        <f>IF(A2="","",IFERROR(L2/J2,0))</f>
        <v/>
      </c>
      <c r="P2" s="36" t="n">
        <v>18.5</v>
      </c>
      <c r="Q2" s="37">
        <f>IF(A2="","",IFERROR(J2*P2,0))</f>
        <v/>
      </c>
      <c r="R2" s="4">
        <f>IF(A2="","",IF(K2&gt;=I2,"Concluída",IF(B2&lt;TODAY(),"Atrasada","Em andamento")))</f>
        <v/>
      </c>
      <c r="S2" s="10" t="inlineStr">
        <is>
          <t>Meta superada com operação estável.</t>
        </is>
      </c>
    </row>
    <row r="3" ht="24" customHeight="1">
      <c r="A3" s="2" t="inlineStr">
        <is>
          <t>OP-2026-002</t>
        </is>
      </c>
      <c r="B3" s="44" t="n">
        <v>46238</v>
      </c>
      <c r="C3" s="2" t="inlineStr">
        <is>
          <t>Tarde</t>
        </is>
      </c>
      <c r="D3" s="2" t="inlineStr">
        <is>
          <t>PROD-002</t>
        </is>
      </c>
      <c r="E3" s="11">
        <f>IF(D3="","",IFERROR(VLOOKUP(D3,'Produtos'!$A$2:$F$101,2,FALSE),"Produto não cadastrado"))</f>
        <v/>
      </c>
      <c r="F3" s="2" t="inlineStr">
        <is>
          <t>Vestuário</t>
        </is>
      </c>
      <c r="G3" s="2" t="inlineStr">
        <is>
          <t>Maria Oliveira</t>
        </is>
      </c>
      <c r="H3" s="2" t="inlineStr">
        <is>
          <t>Campinas</t>
        </is>
      </c>
      <c r="I3" s="5" t="n">
        <v>180</v>
      </c>
      <c r="J3" s="5" t="n">
        <v>170</v>
      </c>
      <c r="K3" s="5" t="n">
        <v>158</v>
      </c>
      <c r="L3" s="5" t="n">
        <v>12</v>
      </c>
      <c r="M3" s="34" t="n">
        <v>8</v>
      </c>
      <c r="N3" s="38">
        <f>IF(A3="","",IFERROR(K3/I3,0))</f>
        <v/>
      </c>
      <c r="O3" s="38">
        <f>IF(A3="","",IFERROR(L3/J3,0))</f>
        <v/>
      </c>
      <c r="P3" s="36" t="n">
        <v>62</v>
      </c>
      <c r="Q3" s="39">
        <f>IF(A3="","",IFERROR(J3*P3,0))</f>
        <v/>
      </c>
      <c r="R3" s="11">
        <f>IF(A3="","",IF(K3&gt;=I3,"Concluída",IF(B3&lt;TODAY(),"Atrasada","Em andamento")))</f>
        <v/>
      </c>
      <c r="S3" s="10" t="inlineStr">
        <is>
          <t>Ajuste de máquina necessário.</t>
        </is>
      </c>
    </row>
    <row r="4" ht="24" customHeight="1">
      <c r="A4" s="2" t="inlineStr">
        <is>
          <t>OP-2026-003</t>
        </is>
      </c>
      <c r="B4" s="44" t="n">
        <v>46239</v>
      </c>
      <c r="C4" s="2" t="inlineStr">
        <is>
          <t>Noite</t>
        </is>
      </c>
      <c r="D4" s="2" t="inlineStr">
        <is>
          <t>PROD-003</t>
        </is>
      </c>
      <c r="E4" s="4">
        <f>IF(D4="","",IFERROR(VLOOKUP(D4,'Produtos'!$A$2:$F$101,2,FALSE),"Produto não cadastrado"))</f>
        <v/>
      </c>
      <c r="F4" s="2" t="inlineStr">
        <is>
          <t>Vestuário</t>
        </is>
      </c>
      <c r="G4" s="2" t="inlineStr">
        <is>
          <t>Pedro Santos</t>
        </is>
      </c>
      <c r="H4" s="2" t="inlineStr">
        <is>
          <t>Belo Horizonte</t>
        </is>
      </c>
      <c r="I4" s="5" t="n">
        <v>120</v>
      </c>
      <c r="J4" s="5" t="n">
        <v>122</v>
      </c>
      <c r="K4" s="5" t="n">
        <v>118</v>
      </c>
      <c r="L4" s="5" t="n">
        <v>4</v>
      </c>
      <c r="M4" s="34" t="n">
        <v>7</v>
      </c>
      <c r="N4" s="35">
        <f>IF(A4="","",IFERROR(K4/I4,0))</f>
        <v/>
      </c>
      <c r="O4" s="35">
        <f>IF(A4="","",IFERROR(L4/J4,0))</f>
        <v/>
      </c>
      <c r="P4" s="36" t="n">
        <v>95</v>
      </c>
      <c r="Q4" s="37">
        <f>IF(A4="","",IFERROR(J4*P4,0))</f>
        <v/>
      </c>
      <c r="R4" s="4">
        <f>IF(A4="","",IF(K4&gt;=I4,"Concluída",IF(B4&lt;TODAY(),"Atrasada","Em andamento")))</f>
        <v/>
      </c>
      <c r="S4" s="10" t="inlineStr">
        <is>
          <t>Produção próxima da meta.</t>
        </is>
      </c>
    </row>
    <row r="5" ht="24" customHeight="1">
      <c r="A5" s="2" t="inlineStr">
        <is>
          <t>OP-2026-004</t>
        </is>
      </c>
      <c r="B5" s="44" t="n">
        <v>46240</v>
      </c>
      <c r="C5" s="2" t="inlineStr">
        <is>
          <t>Manhã</t>
        </is>
      </c>
      <c r="D5" s="2" t="inlineStr">
        <is>
          <t>PROD-004</t>
        </is>
      </c>
      <c r="E5" s="11">
        <f>IF(D5="","",IFERROR(VLOOKUP(D5,'Produtos'!$A$2:$F$101,2,FALSE),"Produto não cadastrado"))</f>
        <v/>
      </c>
      <c r="F5" s="2" t="inlineStr">
        <is>
          <t>Acessórios</t>
        </is>
      </c>
      <c r="G5" s="2" t="inlineStr">
        <is>
          <t>Ana Souza</t>
        </is>
      </c>
      <c r="H5" s="2" t="inlineStr">
        <is>
          <t>Curitiba</t>
        </is>
      </c>
      <c r="I5" s="5" t="n">
        <v>220</v>
      </c>
      <c r="J5" s="5" t="n">
        <v>200</v>
      </c>
      <c r="K5" s="5" t="n">
        <v>185</v>
      </c>
      <c r="L5" s="5" t="n">
        <v>15</v>
      </c>
      <c r="M5" s="34" t="n">
        <v>7.5</v>
      </c>
      <c r="N5" s="38">
        <f>IF(A5="","",IFERROR(K5/I5,0))</f>
        <v/>
      </c>
      <c r="O5" s="38">
        <f>IF(A5="","",IFERROR(L5/J5,0))</f>
        <v/>
      </c>
      <c r="P5" s="36" t="n">
        <v>28</v>
      </c>
      <c r="Q5" s="39">
        <f>IF(A5="","",IFERROR(J5*P5,0))</f>
        <v/>
      </c>
      <c r="R5" s="11">
        <f>IF(A5="","",IF(K5&gt;=I5,"Concluída",IF(B5&lt;TODAY(),"Atrasada","Em andamento")))</f>
        <v/>
      </c>
      <c r="S5" s="10" t="inlineStr">
        <is>
          <t>Perdas acima do limite interno.</t>
        </is>
      </c>
    </row>
    <row r="6" ht="24" customHeight="1">
      <c r="A6" s="2" t="inlineStr">
        <is>
          <t>OP-2026-005</t>
        </is>
      </c>
      <c r="B6" s="44" t="n">
        <v>46241</v>
      </c>
      <c r="C6" s="2" t="inlineStr">
        <is>
          <t>Tarde</t>
        </is>
      </c>
      <c r="D6" s="2" t="inlineStr">
        <is>
          <t>PROD-005</t>
        </is>
      </c>
      <c r="E6" s="4">
        <f>IF(D6="","",IFERROR(VLOOKUP(D6,'Produtos'!$A$2:$F$101,2,FALSE),"Produto não cadastrado"))</f>
        <v/>
      </c>
      <c r="F6" s="2" t="inlineStr">
        <is>
          <t>Acessórios</t>
        </is>
      </c>
      <c r="G6" s="2" t="inlineStr">
        <is>
          <t>Carlos Pereira</t>
        </is>
      </c>
      <c r="H6" s="2" t="inlineStr">
        <is>
          <t>Porto Alegre</t>
        </is>
      </c>
      <c r="I6" s="5" t="n">
        <v>150</v>
      </c>
      <c r="J6" s="5" t="n">
        <v>150</v>
      </c>
      <c r="K6" s="5" t="n">
        <v>145</v>
      </c>
      <c r="L6" s="5" t="n">
        <v>5</v>
      </c>
      <c r="M6" s="34" t="n">
        <v>8</v>
      </c>
      <c r="N6" s="35">
        <f>IF(A6="","",IFERROR(K6/I6,0))</f>
        <v/>
      </c>
      <c r="O6" s="35">
        <f>IF(A6="","",IFERROR(L6/J6,0))</f>
        <v/>
      </c>
      <c r="P6" s="36" t="n">
        <v>74.5</v>
      </c>
      <c r="Q6" s="37">
        <f>IF(A6="","",IFERROR(J6*P6,0))</f>
        <v/>
      </c>
      <c r="R6" s="4">
        <f>IF(A6="","",IF(K6&gt;=I6,"Concluída",IF(B6&lt;TODAY(),"Atrasada","Em andamento")))</f>
        <v/>
      </c>
      <c r="S6" s="10" t="inlineStr">
        <is>
          <t>Conferência final concluída.</t>
        </is>
      </c>
    </row>
    <row r="7" ht="24" customHeight="1">
      <c r="A7" s="2" t="inlineStr">
        <is>
          <t>OP-2026-006</t>
        </is>
      </c>
      <c r="B7" s="44" t="n">
        <v>46242</v>
      </c>
      <c r="C7" s="2" t="inlineStr">
        <is>
          <t>Noite</t>
        </is>
      </c>
      <c r="D7" s="2" t="inlineStr">
        <is>
          <t>PROD-006</t>
        </is>
      </c>
      <c r="E7" s="11">
        <f>IF(D7="","",IFERROR(VLOOKUP(D7,'Produtos'!$A$2:$F$101,2,FALSE),"Produto não cadastrado"))</f>
        <v/>
      </c>
      <c r="F7" s="2" t="inlineStr">
        <is>
          <t>Uniformes</t>
        </is>
      </c>
      <c r="G7" s="2" t="inlineStr">
        <is>
          <t>Juliana Costa</t>
        </is>
      </c>
      <c r="H7" s="2" t="inlineStr">
        <is>
          <t>São Paulo</t>
        </is>
      </c>
      <c r="I7" s="5" t="n">
        <v>200</v>
      </c>
      <c r="J7" s="5" t="n">
        <v>210</v>
      </c>
      <c r="K7" s="5" t="n">
        <v>205</v>
      </c>
      <c r="L7" s="5" t="n">
        <v>5</v>
      </c>
      <c r="M7" s="34" t="n">
        <v>7</v>
      </c>
      <c r="N7" s="38">
        <f>IF(A7="","",IFERROR(K7/I7,0))</f>
        <v/>
      </c>
      <c r="O7" s="38">
        <f>IF(A7="","",IFERROR(L7/J7,0))</f>
        <v/>
      </c>
      <c r="P7" s="36" t="n">
        <v>48</v>
      </c>
      <c r="Q7" s="39">
        <f>IF(A7="","",IFERROR(J7*P7,0))</f>
        <v/>
      </c>
      <c r="R7" s="11">
        <f>IF(A7="","",IF(K7&gt;=I7,"Concluída",IF(B7&lt;TODAY(),"Atrasada","Em andamento")))</f>
        <v/>
      </c>
      <c r="S7" s="10" t="inlineStr">
        <is>
          <t>Meta superada no turno.</t>
        </is>
      </c>
    </row>
    <row r="8" ht="24" customHeight="1">
      <c r="A8" s="2" t="inlineStr">
        <is>
          <t>OP-2026-007</t>
        </is>
      </c>
      <c r="B8" s="44" t="n">
        <v>46243</v>
      </c>
      <c r="C8" s="2" t="inlineStr">
        <is>
          <t>Manhã</t>
        </is>
      </c>
      <c r="D8" s="2" t="inlineStr">
        <is>
          <t>PROD-001</t>
        </is>
      </c>
      <c r="E8" s="4">
        <f>IF(D8="","",IFERROR(VLOOKUP(D8,'Produtos'!$A$2:$F$101,2,FALSE),"Produto não cadastrado"))</f>
        <v/>
      </c>
      <c r="F8" s="2" t="inlineStr">
        <is>
          <t>Vestuário</t>
        </is>
      </c>
      <c r="G8" s="2" t="inlineStr">
        <is>
          <t>Rafael Almeida</t>
        </is>
      </c>
      <c r="H8" s="2" t="inlineStr">
        <is>
          <t>Campinas</t>
        </is>
      </c>
      <c r="I8" s="5" t="n">
        <v>450</v>
      </c>
      <c r="J8" s="5" t="n">
        <v>430</v>
      </c>
      <c r="K8" s="5" t="n">
        <v>420</v>
      </c>
      <c r="L8" s="5" t="n">
        <v>10</v>
      </c>
      <c r="M8" s="34" t="n">
        <v>7.5</v>
      </c>
      <c r="N8" s="35">
        <f>IF(A8="","",IFERROR(K8/I8,0))</f>
        <v/>
      </c>
      <c r="O8" s="35">
        <f>IF(A8="","",IFERROR(L8/J8,0))</f>
        <v/>
      </c>
      <c r="P8" s="36" t="n">
        <v>18.5</v>
      </c>
      <c r="Q8" s="37">
        <f>IF(A8="","",IFERROR(J8*P8,0))</f>
        <v/>
      </c>
      <c r="R8" s="4">
        <f>IF(A8="","",IF(K8&gt;=I8,"Concluída",IF(B8&lt;TODAY(),"Atrasada","Em andamento")))</f>
        <v/>
      </c>
      <c r="S8" s="10" t="inlineStr">
        <is>
          <t>Aguardando revisão do desempenho.</t>
        </is>
      </c>
    </row>
    <row r="9" ht="24" customHeight="1">
      <c r="A9" s="2" t="inlineStr">
        <is>
          <t>OP-2026-008</t>
        </is>
      </c>
      <c r="B9" s="44" t="n">
        <v>46244</v>
      </c>
      <c r="C9" s="2" t="inlineStr">
        <is>
          <t>Tarde</t>
        </is>
      </c>
      <c r="D9" s="2" t="inlineStr">
        <is>
          <t>PROD-002</t>
        </is>
      </c>
      <c r="E9" s="11">
        <f>IF(D9="","",IFERROR(VLOOKUP(D9,'Produtos'!$A$2:$F$101,2,FALSE),"Produto não cadastrado"))</f>
        <v/>
      </c>
      <c r="F9" s="2" t="inlineStr">
        <is>
          <t>Vestuário</t>
        </is>
      </c>
      <c r="G9" s="2" t="inlineStr">
        <is>
          <t>Camila Ferreira</t>
        </is>
      </c>
      <c r="H9" s="2" t="inlineStr">
        <is>
          <t>Belo Horizonte</t>
        </is>
      </c>
      <c r="I9" s="5" t="n">
        <v>180</v>
      </c>
      <c r="J9" s="5" t="n">
        <v>190</v>
      </c>
      <c r="K9" s="5" t="n">
        <v>178</v>
      </c>
      <c r="L9" s="5" t="n">
        <v>12</v>
      </c>
      <c r="M9" s="34" t="n">
        <v>8</v>
      </c>
      <c r="N9" s="38">
        <f>IF(A9="","",IFERROR(K9/I9,0))</f>
        <v/>
      </c>
      <c r="O9" s="38">
        <f>IF(A9="","",IFERROR(L9/J9,0))</f>
        <v/>
      </c>
      <c r="P9" s="36" t="n">
        <v>62</v>
      </c>
      <c r="Q9" s="39">
        <f>IF(A9="","",IFERROR(J9*P9,0))</f>
        <v/>
      </c>
      <c r="R9" s="11">
        <f>IF(A9="","",IF(K9&gt;=I9,"Concluída",IF(B9&lt;TODAY(),"Atrasada","Em andamento")))</f>
        <v/>
      </c>
      <c r="S9" s="10" t="inlineStr">
        <is>
          <t>Rejeição acima do acompanhamento desejado.</t>
        </is>
      </c>
    </row>
    <row r="10" ht="24" customHeight="1">
      <c r="A10" s="2" t="inlineStr">
        <is>
          <t>OP-2026-009</t>
        </is>
      </c>
      <c r="B10" s="44" t="n">
        <v>46245</v>
      </c>
      <c r="C10" s="2" t="inlineStr">
        <is>
          <t>Noite</t>
        </is>
      </c>
      <c r="D10" s="2" t="inlineStr">
        <is>
          <t>PROD-004</t>
        </is>
      </c>
      <c r="E10" s="4">
        <f>IF(D10="","",IFERROR(VLOOKUP(D10,'Produtos'!$A$2:$F$101,2,FALSE),"Produto não cadastrado"))</f>
        <v/>
      </c>
      <c r="F10" s="2" t="inlineStr">
        <is>
          <t>Acessórios</t>
        </is>
      </c>
      <c r="G10" s="2" t="inlineStr">
        <is>
          <t>Lucas Rodrigues</t>
        </is>
      </c>
      <c r="H10" s="2" t="inlineStr">
        <is>
          <t>Curitiba</t>
        </is>
      </c>
      <c r="I10" s="5" t="n">
        <v>220</v>
      </c>
      <c r="J10" s="5" t="n">
        <v>225</v>
      </c>
      <c r="K10" s="5" t="n">
        <v>218</v>
      </c>
      <c r="L10" s="5" t="n">
        <v>7</v>
      </c>
      <c r="M10" s="34" t="n">
        <v>7</v>
      </c>
      <c r="N10" s="35">
        <f>IF(A10="","",IFERROR(K10/I10,0))</f>
        <v/>
      </c>
      <c r="O10" s="35">
        <f>IF(A10="","",IFERROR(L10/J10,0))</f>
        <v/>
      </c>
      <c r="P10" s="36" t="n">
        <v>28</v>
      </c>
      <c r="Q10" s="37">
        <f>IF(A10="","",IFERROR(J10*P10,0))</f>
        <v/>
      </c>
      <c r="R10" s="4">
        <f>IF(A10="","",IF(K10&gt;=I10,"Concluída",IF(B10&lt;TODAY(),"Atrasada","Em andamento")))</f>
        <v/>
      </c>
      <c r="S10" s="10" t="inlineStr">
        <is>
          <t>Produção finalizada para expedição.</t>
        </is>
      </c>
    </row>
    <row r="11" ht="24" customHeight="1">
      <c r="A11" s="2" t="n"/>
      <c r="B11" s="44" t="n"/>
      <c r="C11" s="2" t="n"/>
      <c r="D11" s="2" t="n"/>
      <c r="E11" s="11">
        <f>IF(D11="","",IFERROR(VLOOKUP(D11,'Produtos'!$A$2:$F$101,2,FALSE),"Produto não cadastrado"))</f>
        <v/>
      </c>
      <c r="F11" s="2" t="n"/>
      <c r="G11" s="2" t="n"/>
      <c r="H11" s="2" t="n"/>
      <c r="I11" s="5" t="n"/>
      <c r="J11" s="5" t="n"/>
      <c r="K11" s="5" t="n"/>
      <c r="L11" s="5" t="n"/>
      <c r="M11" s="34" t="n"/>
      <c r="N11" s="38">
        <f>IF(A11="","",IFERROR(K11/I11,0))</f>
        <v/>
      </c>
      <c r="O11" s="38">
        <f>IF(A11="","",IFERROR(L11/J11,0))</f>
        <v/>
      </c>
      <c r="P11" s="36" t="n"/>
      <c r="Q11" s="39">
        <f>IF(A11="","",IFERROR(J11*P11,0))</f>
        <v/>
      </c>
      <c r="R11" s="11">
        <f>IF(A11="","",IF(K11&gt;=I11,"Concluída",IF(B11&lt;TODAY(),"Atrasada","Em andamento")))</f>
        <v/>
      </c>
      <c r="S11" s="10" t="n"/>
    </row>
    <row r="12" ht="24" customHeight="1">
      <c r="A12" s="2" t="n"/>
      <c r="B12" s="44" t="n"/>
      <c r="C12" s="2" t="n"/>
      <c r="D12" s="2" t="n"/>
      <c r="E12" s="4">
        <f>IF(D12="","",IFERROR(VLOOKUP(D12,'Produtos'!$A$2:$F$101,2,FALSE),"Produto não cadastrado"))</f>
        <v/>
      </c>
      <c r="F12" s="2" t="n"/>
      <c r="G12" s="2" t="n"/>
      <c r="H12" s="2" t="n"/>
      <c r="I12" s="5" t="n"/>
      <c r="J12" s="5" t="n"/>
      <c r="K12" s="5" t="n"/>
      <c r="L12" s="5" t="n"/>
      <c r="M12" s="34" t="n"/>
      <c r="N12" s="35">
        <f>IF(A12="","",IFERROR(K12/I12,0))</f>
        <v/>
      </c>
      <c r="O12" s="35">
        <f>IF(A12="","",IFERROR(L12/J12,0))</f>
        <v/>
      </c>
      <c r="P12" s="36" t="n"/>
      <c r="Q12" s="37">
        <f>IF(A12="","",IFERROR(J12*P12,0))</f>
        <v/>
      </c>
      <c r="R12" s="4">
        <f>IF(A12="","",IF(K12&gt;=I12,"Concluída",IF(B12&lt;TODAY(),"Atrasada","Em andamento")))</f>
        <v/>
      </c>
      <c r="S12" s="10" t="n"/>
    </row>
    <row r="13" ht="24" customHeight="1">
      <c r="A13" s="2" t="n"/>
      <c r="B13" s="44" t="n"/>
      <c r="C13" s="2" t="n"/>
      <c r="D13" s="2" t="n"/>
      <c r="E13" s="11">
        <f>IF(D13="","",IFERROR(VLOOKUP(D13,'Produtos'!$A$2:$F$101,2,FALSE),"Produto não cadastrado"))</f>
        <v/>
      </c>
      <c r="F13" s="2" t="n"/>
      <c r="G13" s="2" t="n"/>
      <c r="H13" s="2" t="n"/>
      <c r="I13" s="5" t="n"/>
      <c r="J13" s="5" t="n"/>
      <c r="K13" s="5" t="n"/>
      <c r="L13" s="5" t="n"/>
      <c r="M13" s="34" t="n"/>
      <c r="N13" s="38">
        <f>IF(A13="","",IFERROR(K13/I13,0))</f>
        <v/>
      </c>
      <c r="O13" s="38">
        <f>IF(A13="","",IFERROR(L13/J13,0))</f>
        <v/>
      </c>
      <c r="P13" s="36" t="n"/>
      <c r="Q13" s="39">
        <f>IF(A13="","",IFERROR(J13*P13,0))</f>
        <v/>
      </c>
      <c r="R13" s="11">
        <f>IF(A13="","",IF(K13&gt;=I13,"Concluída",IF(B13&lt;TODAY(),"Atrasada","Em andamento")))</f>
        <v/>
      </c>
      <c r="S13" s="10" t="n"/>
    </row>
    <row r="14" ht="24" customHeight="1">
      <c r="A14" s="2" t="n"/>
      <c r="B14" s="44" t="n"/>
      <c r="C14" s="2" t="n"/>
      <c r="D14" s="2" t="n"/>
      <c r="E14" s="4">
        <f>IF(D14="","",IFERROR(VLOOKUP(D14,'Produtos'!$A$2:$F$101,2,FALSE),"Produto não cadastrado"))</f>
        <v/>
      </c>
      <c r="F14" s="2" t="n"/>
      <c r="G14" s="2" t="n"/>
      <c r="H14" s="2" t="n"/>
      <c r="I14" s="5" t="n"/>
      <c r="J14" s="5" t="n"/>
      <c r="K14" s="5" t="n"/>
      <c r="L14" s="5" t="n"/>
      <c r="M14" s="34" t="n"/>
      <c r="N14" s="35">
        <f>IF(A14="","",IFERROR(K14/I14,0))</f>
        <v/>
      </c>
      <c r="O14" s="35">
        <f>IF(A14="","",IFERROR(L14/J14,0))</f>
        <v/>
      </c>
      <c r="P14" s="36" t="n"/>
      <c r="Q14" s="37">
        <f>IF(A14="","",IFERROR(J14*P14,0))</f>
        <v/>
      </c>
      <c r="R14" s="4">
        <f>IF(A14="","",IF(K14&gt;=I14,"Concluída",IF(B14&lt;TODAY(),"Atrasada","Em andamento")))</f>
        <v/>
      </c>
      <c r="S14" s="10" t="n"/>
    </row>
    <row r="15" ht="24" customHeight="1">
      <c r="A15" s="2" t="n"/>
      <c r="B15" s="44" t="n"/>
      <c r="C15" s="2" t="n"/>
      <c r="D15" s="2" t="n"/>
      <c r="E15" s="11">
        <f>IF(D15="","",IFERROR(VLOOKUP(D15,'Produtos'!$A$2:$F$101,2,FALSE),"Produto não cadastrado"))</f>
        <v/>
      </c>
      <c r="F15" s="2" t="n"/>
      <c r="G15" s="2" t="n"/>
      <c r="H15" s="2" t="n"/>
      <c r="I15" s="5" t="n"/>
      <c r="J15" s="5" t="n"/>
      <c r="K15" s="5" t="n"/>
      <c r="L15" s="5" t="n"/>
      <c r="M15" s="34" t="n"/>
      <c r="N15" s="38">
        <f>IF(A15="","",IFERROR(K15/I15,0))</f>
        <v/>
      </c>
      <c r="O15" s="38">
        <f>IF(A15="","",IFERROR(L15/J15,0))</f>
        <v/>
      </c>
      <c r="P15" s="36" t="n"/>
      <c r="Q15" s="39">
        <f>IF(A15="","",IFERROR(J15*P15,0))</f>
        <v/>
      </c>
      <c r="R15" s="11">
        <f>IF(A15="","",IF(K15&gt;=I15,"Concluída",IF(B15&lt;TODAY(),"Atrasada","Em andamento")))</f>
        <v/>
      </c>
      <c r="S15" s="10" t="n"/>
    </row>
    <row r="16" ht="24" customHeight="1">
      <c r="A16" s="2" t="n"/>
      <c r="B16" s="44" t="n"/>
      <c r="C16" s="2" t="n"/>
      <c r="D16" s="2" t="n"/>
      <c r="E16" s="4">
        <f>IF(D16="","",IFERROR(VLOOKUP(D16,'Produtos'!$A$2:$F$101,2,FALSE),"Produto não cadastrado"))</f>
        <v/>
      </c>
      <c r="F16" s="2" t="n"/>
      <c r="G16" s="2" t="n"/>
      <c r="H16" s="2" t="n"/>
      <c r="I16" s="5" t="n"/>
      <c r="J16" s="5" t="n"/>
      <c r="K16" s="5" t="n"/>
      <c r="L16" s="5" t="n"/>
      <c r="M16" s="34" t="n"/>
      <c r="N16" s="35">
        <f>IF(A16="","",IFERROR(K16/I16,0))</f>
        <v/>
      </c>
      <c r="O16" s="35">
        <f>IF(A16="","",IFERROR(L16/J16,0))</f>
        <v/>
      </c>
      <c r="P16" s="36" t="n"/>
      <c r="Q16" s="37">
        <f>IF(A16="","",IFERROR(J16*P16,0))</f>
        <v/>
      </c>
      <c r="R16" s="4">
        <f>IF(A16="","",IF(K16&gt;=I16,"Concluída",IF(B16&lt;TODAY(),"Atrasada","Em andamento")))</f>
        <v/>
      </c>
      <c r="S16" s="10" t="n"/>
    </row>
    <row r="17" ht="24" customHeight="1">
      <c r="A17" s="2" t="n"/>
      <c r="B17" s="44" t="n"/>
      <c r="C17" s="2" t="n"/>
      <c r="D17" s="2" t="n"/>
      <c r="E17" s="11">
        <f>IF(D17="","",IFERROR(VLOOKUP(D17,'Produtos'!$A$2:$F$101,2,FALSE),"Produto não cadastrado"))</f>
        <v/>
      </c>
      <c r="F17" s="2" t="n"/>
      <c r="G17" s="2" t="n"/>
      <c r="H17" s="2" t="n"/>
      <c r="I17" s="5" t="n"/>
      <c r="J17" s="5" t="n"/>
      <c r="K17" s="5" t="n"/>
      <c r="L17" s="5" t="n"/>
      <c r="M17" s="34" t="n"/>
      <c r="N17" s="38">
        <f>IF(A17="","",IFERROR(K17/I17,0))</f>
        <v/>
      </c>
      <c r="O17" s="38">
        <f>IF(A17="","",IFERROR(L17/J17,0))</f>
        <v/>
      </c>
      <c r="P17" s="36" t="n"/>
      <c r="Q17" s="39">
        <f>IF(A17="","",IFERROR(J17*P17,0))</f>
        <v/>
      </c>
      <c r="R17" s="11">
        <f>IF(A17="","",IF(K17&gt;=I17,"Concluída",IF(B17&lt;TODAY(),"Atrasada","Em andamento")))</f>
        <v/>
      </c>
      <c r="S17" s="10" t="n"/>
    </row>
    <row r="18" ht="24" customHeight="1">
      <c r="A18" s="2" t="n"/>
      <c r="B18" s="44" t="n"/>
      <c r="C18" s="2" t="n"/>
      <c r="D18" s="2" t="n"/>
      <c r="E18" s="4">
        <f>IF(D18="","",IFERROR(VLOOKUP(D18,'Produtos'!$A$2:$F$101,2,FALSE),"Produto não cadastrado"))</f>
        <v/>
      </c>
      <c r="F18" s="2" t="n"/>
      <c r="G18" s="2" t="n"/>
      <c r="H18" s="2" t="n"/>
      <c r="I18" s="5" t="n"/>
      <c r="J18" s="5" t="n"/>
      <c r="K18" s="5" t="n"/>
      <c r="L18" s="5" t="n"/>
      <c r="M18" s="34" t="n"/>
      <c r="N18" s="35">
        <f>IF(A18="","",IFERROR(K18/I18,0))</f>
        <v/>
      </c>
      <c r="O18" s="35">
        <f>IF(A18="","",IFERROR(L18/J18,0))</f>
        <v/>
      </c>
      <c r="P18" s="36" t="n"/>
      <c r="Q18" s="37">
        <f>IF(A18="","",IFERROR(J18*P18,0))</f>
        <v/>
      </c>
      <c r="R18" s="4">
        <f>IF(A18="","",IF(K18&gt;=I18,"Concluída",IF(B18&lt;TODAY(),"Atrasada","Em andamento")))</f>
        <v/>
      </c>
      <c r="S18" s="10" t="n"/>
    </row>
    <row r="19" ht="24" customHeight="1">
      <c r="A19" s="2" t="n"/>
      <c r="B19" s="44" t="n"/>
      <c r="C19" s="2" t="n"/>
      <c r="D19" s="2" t="n"/>
      <c r="E19" s="11">
        <f>IF(D19="","",IFERROR(VLOOKUP(D19,'Produtos'!$A$2:$F$101,2,FALSE),"Produto não cadastrado"))</f>
        <v/>
      </c>
      <c r="F19" s="2" t="n"/>
      <c r="G19" s="2" t="n"/>
      <c r="H19" s="2" t="n"/>
      <c r="I19" s="5" t="n"/>
      <c r="J19" s="5" t="n"/>
      <c r="K19" s="5" t="n"/>
      <c r="L19" s="5" t="n"/>
      <c r="M19" s="34" t="n"/>
      <c r="N19" s="38">
        <f>IF(A19="","",IFERROR(K19/I19,0))</f>
        <v/>
      </c>
      <c r="O19" s="38">
        <f>IF(A19="","",IFERROR(L19/J19,0))</f>
        <v/>
      </c>
      <c r="P19" s="36" t="n"/>
      <c r="Q19" s="39">
        <f>IF(A19="","",IFERROR(J19*P19,0))</f>
        <v/>
      </c>
      <c r="R19" s="11">
        <f>IF(A19="","",IF(K19&gt;=I19,"Concluída",IF(B19&lt;TODAY(),"Atrasada","Em andamento")))</f>
        <v/>
      </c>
      <c r="S19" s="10" t="n"/>
    </row>
    <row r="20" ht="24" customHeight="1">
      <c r="A20" s="2" t="n"/>
      <c r="B20" s="44" t="n"/>
      <c r="C20" s="2" t="n"/>
      <c r="D20" s="2" t="n"/>
      <c r="E20" s="4">
        <f>IF(D20="","",IFERROR(VLOOKUP(D20,'Produtos'!$A$2:$F$101,2,FALSE),"Produto não cadastrado"))</f>
        <v/>
      </c>
      <c r="F20" s="2" t="n"/>
      <c r="G20" s="2" t="n"/>
      <c r="H20" s="2" t="n"/>
      <c r="I20" s="5" t="n"/>
      <c r="J20" s="5" t="n"/>
      <c r="K20" s="5" t="n"/>
      <c r="L20" s="5" t="n"/>
      <c r="M20" s="34" t="n"/>
      <c r="N20" s="35">
        <f>IF(A20="","",IFERROR(K20/I20,0))</f>
        <v/>
      </c>
      <c r="O20" s="35">
        <f>IF(A20="","",IFERROR(L20/J20,0))</f>
        <v/>
      </c>
      <c r="P20" s="36" t="n"/>
      <c r="Q20" s="37">
        <f>IF(A20="","",IFERROR(J20*P20,0))</f>
        <v/>
      </c>
      <c r="R20" s="4">
        <f>IF(A20="","",IF(K20&gt;=I20,"Concluída",IF(B20&lt;TODAY(),"Atrasada","Em andamento")))</f>
        <v/>
      </c>
      <c r="S20" s="10" t="n"/>
    </row>
    <row r="21" ht="24" customHeight="1">
      <c r="A21" s="2" t="n"/>
      <c r="B21" s="44" t="n"/>
      <c r="C21" s="2" t="n"/>
      <c r="D21" s="2" t="n"/>
      <c r="E21" s="11">
        <f>IF(D21="","",IFERROR(VLOOKUP(D21,'Produtos'!$A$2:$F$101,2,FALSE),"Produto não cadastrado"))</f>
        <v/>
      </c>
      <c r="F21" s="2" t="n"/>
      <c r="G21" s="2" t="n"/>
      <c r="H21" s="2" t="n"/>
      <c r="I21" s="5" t="n"/>
      <c r="J21" s="5" t="n"/>
      <c r="K21" s="5" t="n"/>
      <c r="L21" s="5" t="n"/>
      <c r="M21" s="34" t="n"/>
      <c r="N21" s="38">
        <f>IF(A21="","",IFERROR(K21/I21,0))</f>
        <v/>
      </c>
      <c r="O21" s="38">
        <f>IF(A21="","",IFERROR(L21/J21,0))</f>
        <v/>
      </c>
      <c r="P21" s="36" t="n"/>
      <c r="Q21" s="39">
        <f>IF(A21="","",IFERROR(J21*P21,0))</f>
        <v/>
      </c>
      <c r="R21" s="11">
        <f>IF(A21="","",IF(K21&gt;=I21,"Concluída",IF(B21&lt;TODAY(),"Atrasada","Em andamento")))</f>
        <v/>
      </c>
      <c r="S21" s="10" t="n"/>
    </row>
    <row r="22" ht="24" customHeight="1">
      <c r="A22" s="2" t="n"/>
      <c r="B22" s="44" t="n"/>
      <c r="C22" s="2" t="n"/>
      <c r="D22" s="2" t="n"/>
      <c r="E22" s="4">
        <f>IF(D22="","",IFERROR(VLOOKUP(D22,'Produtos'!$A$2:$F$101,2,FALSE),"Produto não cadastrado"))</f>
        <v/>
      </c>
      <c r="F22" s="2" t="n"/>
      <c r="G22" s="2" t="n"/>
      <c r="H22" s="2" t="n"/>
      <c r="I22" s="5" t="n"/>
      <c r="J22" s="5" t="n"/>
      <c r="K22" s="5" t="n"/>
      <c r="L22" s="5" t="n"/>
      <c r="M22" s="34" t="n"/>
      <c r="N22" s="35">
        <f>IF(A22="","",IFERROR(K22/I22,0))</f>
        <v/>
      </c>
      <c r="O22" s="35">
        <f>IF(A22="","",IFERROR(L22/J22,0))</f>
        <v/>
      </c>
      <c r="P22" s="36" t="n"/>
      <c r="Q22" s="37">
        <f>IF(A22="","",IFERROR(J22*P22,0))</f>
        <v/>
      </c>
      <c r="R22" s="4">
        <f>IF(A22="","",IF(K22&gt;=I22,"Concluída",IF(B22&lt;TODAY(),"Atrasada","Em andamento")))</f>
        <v/>
      </c>
      <c r="S22" s="10" t="n"/>
    </row>
    <row r="23" ht="24" customHeight="1">
      <c r="A23" s="2" t="n"/>
      <c r="B23" s="44" t="n"/>
      <c r="C23" s="2" t="n"/>
      <c r="D23" s="2" t="n"/>
      <c r="E23" s="11">
        <f>IF(D23="","",IFERROR(VLOOKUP(D23,'Produtos'!$A$2:$F$101,2,FALSE),"Produto não cadastrado"))</f>
        <v/>
      </c>
      <c r="F23" s="2" t="n"/>
      <c r="G23" s="2" t="n"/>
      <c r="H23" s="2" t="n"/>
      <c r="I23" s="5" t="n"/>
      <c r="J23" s="5" t="n"/>
      <c r="K23" s="5" t="n"/>
      <c r="L23" s="5" t="n"/>
      <c r="M23" s="34" t="n"/>
      <c r="N23" s="38">
        <f>IF(A23="","",IFERROR(K23/I23,0))</f>
        <v/>
      </c>
      <c r="O23" s="38">
        <f>IF(A23="","",IFERROR(L23/J23,0))</f>
        <v/>
      </c>
      <c r="P23" s="36" t="n"/>
      <c r="Q23" s="39">
        <f>IF(A23="","",IFERROR(J23*P23,0))</f>
        <v/>
      </c>
      <c r="R23" s="11">
        <f>IF(A23="","",IF(K23&gt;=I23,"Concluída",IF(B23&lt;TODAY(),"Atrasada","Em andamento")))</f>
        <v/>
      </c>
      <c r="S23" s="10" t="n"/>
    </row>
    <row r="24" ht="24" customHeight="1">
      <c r="A24" s="2" t="n"/>
      <c r="B24" s="44" t="n"/>
      <c r="C24" s="2" t="n"/>
      <c r="D24" s="2" t="n"/>
      <c r="E24" s="4">
        <f>IF(D24="","",IFERROR(VLOOKUP(D24,'Produtos'!$A$2:$F$101,2,FALSE),"Produto não cadastrado"))</f>
        <v/>
      </c>
      <c r="F24" s="2" t="n"/>
      <c r="G24" s="2" t="n"/>
      <c r="H24" s="2" t="n"/>
      <c r="I24" s="5" t="n"/>
      <c r="J24" s="5" t="n"/>
      <c r="K24" s="5" t="n"/>
      <c r="L24" s="5" t="n"/>
      <c r="M24" s="34" t="n"/>
      <c r="N24" s="35">
        <f>IF(A24="","",IFERROR(K24/I24,0))</f>
        <v/>
      </c>
      <c r="O24" s="35">
        <f>IF(A24="","",IFERROR(L24/J24,0))</f>
        <v/>
      </c>
      <c r="P24" s="36" t="n"/>
      <c r="Q24" s="37">
        <f>IF(A24="","",IFERROR(J24*P24,0))</f>
        <v/>
      </c>
      <c r="R24" s="4">
        <f>IF(A24="","",IF(K24&gt;=I24,"Concluída",IF(B24&lt;TODAY(),"Atrasada","Em andamento")))</f>
        <v/>
      </c>
      <c r="S24" s="10" t="n"/>
    </row>
    <row r="25" ht="24" customHeight="1">
      <c r="A25" s="2" t="n"/>
      <c r="B25" s="44" t="n"/>
      <c r="C25" s="2" t="n"/>
      <c r="D25" s="2" t="n"/>
      <c r="E25" s="11">
        <f>IF(D25="","",IFERROR(VLOOKUP(D25,'Produtos'!$A$2:$F$101,2,FALSE),"Produto não cadastrado"))</f>
        <v/>
      </c>
      <c r="F25" s="2" t="n"/>
      <c r="G25" s="2" t="n"/>
      <c r="H25" s="2" t="n"/>
      <c r="I25" s="5" t="n"/>
      <c r="J25" s="5" t="n"/>
      <c r="K25" s="5" t="n"/>
      <c r="L25" s="5" t="n"/>
      <c r="M25" s="34" t="n"/>
      <c r="N25" s="38">
        <f>IF(A25="","",IFERROR(K25/I25,0))</f>
        <v/>
      </c>
      <c r="O25" s="38">
        <f>IF(A25="","",IFERROR(L25/J25,0))</f>
        <v/>
      </c>
      <c r="P25" s="36" t="n"/>
      <c r="Q25" s="39">
        <f>IF(A25="","",IFERROR(J25*P25,0))</f>
        <v/>
      </c>
      <c r="R25" s="11">
        <f>IF(A25="","",IF(K25&gt;=I25,"Concluída",IF(B25&lt;TODAY(),"Atrasada","Em andamento")))</f>
        <v/>
      </c>
      <c r="S25" s="10" t="n"/>
    </row>
    <row r="26" ht="24" customHeight="1">
      <c r="A26" s="2" t="n"/>
      <c r="B26" s="44" t="n"/>
      <c r="C26" s="2" t="n"/>
      <c r="D26" s="2" t="n"/>
      <c r="E26" s="4">
        <f>IF(D26="","",IFERROR(VLOOKUP(D26,'Produtos'!$A$2:$F$101,2,FALSE),"Produto não cadastrado"))</f>
        <v/>
      </c>
      <c r="F26" s="2" t="n"/>
      <c r="G26" s="2" t="n"/>
      <c r="H26" s="2" t="n"/>
      <c r="I26" s="5" t="n"/>
      <c r="J26" s="5" t="n"/>
      <c r="K26" s="5" t="n"/>
      <c r="L26" s="5" t="n"/>
      <c r="M26" s="34" t="n"/>
      <c r="N26" s="35">
        <f>IF(A26="","",IFERROR(K26/I26,0))</f>
        <v/>
      </c>
      <c r="O26" s="35">
        <f>IF(A26="","",IFERROR(L26/J26,0))</f>
        <v/>
      </c>
      <c r="P26" s="36" t="n"/>
      <c r="Q26" s="37">
        <f>IF(A26="","",IFERROR(J26*P26,0))</f>
        <v/>
      </c>
      <c r="R26" s="4">
        <f>IF(A26="","",IF(K26&gt;=I26,"Concluída",IF(B26&lt;TODAY(),"Atrasada","Em andamento")))</f>
        <v/>
      </c>
      <c r="S26" s="10" t="n"/>
    </row>
    <row r="27" ht="24" customHeight="1">
      <c r="A27" s="2" t="n"/>
      <c r="B27" s="44" t="n"/>
      <c r="C27" s="2" t="n"/>
      <c r="D27" s="2" t="n"/>
      <c r="E27" s="11">
        <f>IF(D27="","",IFERROR(VLOOKUP(D27,'Produtos'!$A$2:$F$101,2,FALSE),"Produto não cadastrado"))</f>
        <v/>
      </c>
      <c r="F27" s="2" t="n"/>
      <c r="G27" s="2" t="n"/>
      <c r="H27" s="2" t="n"/>
      <c r="I27" s="5" t="n"/>
      <c r="J27" s="5" t="n"/>
      <c r="K27" s="5" t="n"/>
      <c r="L27" s="5" t="n"/>
      <c r="M27" s="34" t="n"/>
      <c r="N27" s="38">
        <f>IF(A27="","",IFERROR(K27/I27,0))</f>
        <v/>
      </c>
      <c r="O27" s="38">
        <f>IF(A27="","",IFERROR(L27/J27,0))</f>
        <v/>
      </c>
      <c r="P27" s="36" t="n"/>
      <c r="Q27" s="39">
        <f>IF(A27="","",IFERROR(J27*P27,0))</f>
        <v/>
      </c>
      <c r="R27" s="11">
        <f>IF(A27="","",IF(K27&gt;=I27,"Concluída",IF(B27&lt;TODAY(),"Atrasada","Em andamento")))</f>
        <v/>
      </c>
      <c r="S27" s="10" t="n"/>
    </row>
    <row r="28" ht="24" customHeight="1">
      <c r="A28" s="2" t="n"/>
      <c r="B28" s="44" t="n"/>
      <c r="C28" s="2" t="n"/>
      <c r="D28" s="2" t="n"/>
      <c r="E28" s="4">
        <f>IF(D28="","",IFERROR(VLOOKUP(D28,'Produtos'!$A$2:$F$101,2,FALSE),"Produto não cadastrado"))</f>
        <v/>
      </c>
      <c r="F28" s="2" t="n"/>
      <c r="G28" s="2" t="n"/>
      <c r="H28" s="2" t="n"/>
      <c r="I28" s="5" t="n"/>
      <c r="J28" s="5" t="n"/>
      <c r="K28" s="5" t="n"/>
      <c r="L28" s="5" t="n"/>
      <c r="M28" s="34" t="n"/>
      <c r="N28" s="35">
        <f>IF(A28="","",IFERROR(K28/I28,0))</f>
        <v/>
      </c>
      <c r="O28" s="35">
        <f>IF(A28="","",IFERROR(L28/J28,0))</f>
        <v/>
      </c>
      <c r="P28" s="36" t="n"/>
      <c r="Q28" s="37">
        <f>IF(A28="","",IFERROR(J28*P28,0))</f>
        <v/>
      </c>
      <c r="R28" s="4">
        <f>IF(A28="","",IF(K28&gt;=I28,"Concluída",IF(B28&lt;TODAY(),"Atrasada","Em andamento")))</f>
        <v/>
      </c>
      <c r="S28" s="10" t="n"/>
    </row>
    <row r="29" ht="24" customHeight="1">
      <c r="A29" s="2" t="n"/>
      <c r="B29" s="44" t="n"/>
      <c r="C29" s="2" t="n"/>
      <c r="D29" s="2" t="n"/>
      <c r="E29" s="11">
        <f>IF(D29="","",IFERROR(VLOOKUP(D29,'Produtos'!$A$2:$F$101,2,FALSE),"Produto não cadastrado"))</f>
        <v/>
      </c>
      <c r="F29" s="2" t="n"/>
      <c r="G29" s="2" t="n"/>
      <c r="H29" s="2" t="n"/>
      <c r="I29" s="5" t="n"/>
      <c r="J29" s="5" t="n"/>
      <c r="K29" s="5" t="n"/>
      <c r="L29" s="5" t="n"/>
      <c r="M29" s="34" t="n"/>
      <c r="N29" s="38">
        <f>IF(A29="","",IFERROR(K29/I29,0))</f>
        <v/>
      </c>
      <c r="O29" s="38">
        <f>IF(A29="","",IFERROR(L29/J29,0))</f>
        <v/>
      </c>
      <c r="P29" s="36" t="n"/>
      <c r="Q29" s="39">
        <f>IF(A29="","",IFERROR(J29*P29,0))</f>
        <v/>
      </c>
      <c r="R29" s="11">
        <f>IF(A29="","",IF(K29&gt;=I29,"Concluída",IF(B29&lt;TODAY(),"Atrasada","Em andamento")))</f>
        <v/>
      </c>
      <c r="S29" s="10" t="n"/>
    </row>
    <row r="30" ht="24" customHeight="1">
      <c r="A30" s="2" t="n"/>
      <c r="B30" s="44" t="n"/>
      <c r="C30" s="2" t="n"/>
      <c r="D30" s="2" t="n"/>
      <c r="E30" s="4">
        <f>IF(D30="","",IFERROR(VLOOKUP(D30,'Produtos'!$A$2:$F$101,2,FALSE),"Produto não cadastrado"))</f>
        <v/>
      </c>
      <c r="F30" s="2" t="n"/>
      <c r="G30" s="2" t="n"/>
      <c r="H30" s="2" t="n"/>
      <c r="I30" s="5" t="n"/>
      <c r="J30" s="5" t="n"/>
      <c r="K30" s="5" t="n"/>
      <c r="L30" s="5" t="n"/>
      <c r="M30" s="34" t="n"/>
      <c r="N30" s="35">
        <f>IF(A30="","",IFERROR(K30/I30,0))</f>
        <v/>
      </c>
      <c r="O30" s="35">
        <f>IF(A30="","",IFERROR(L30/J30,0))</f>
        <v/>
      </c>
      <c r="P30" s="36" t="n"/>
      <c r="Q30" s="37">
        <f>IF(A30="","",IFERROR(J30*P30,0))</f>
        <v/>
      </c>
      <c r="R30" s="4">
        <f>IF(A30="","",IF(K30&gt;=I30,"Concluída",IF(B30&lt;TODAY(),"Atrasada","Em andamento")))</f>
        <v/>
      </c>
      <c r="S30" s="10" t="n"/>
    </row>
    <row r="31" ht="24" customHeight="1">
      <c r="A31" s="2" t="n"/>
      <c r="B31" s="44" t="n"/>
      <c r="C31" s="2" t="n"/>
      <c r="D31" s="2" t="n"/>
      <c r="E31" s="11">
        <f>IF(D31="","",IFERROR(VLOOKUP(D31,'Produtos'!$A$2:$F$101,2,FALSE),"Produto não cadastrado"))</f>
        <v/>
      </c>
      <c r="F31" s="2" t="n"/>
      <c r="G31" s="2" t="n"/>
      <c r="H31" s="2" t="n"/>
      <c r="I31" s="5" t="n"/>
      <c r="J31" s="5" t="n"/>
      <c r="K31" s="5" t="n"/>
      <c r="L31" s="5" t="n"/>
      <c r="M31" s="34" t="n"/>
      <c r="N31" s="38">
        <f>IF(A31="","",IFERROR(K31/I31,0))</f>
        <v/>
      </c>
      <c r="O31" s="38">
        <f>IF(A31="","",IFERROR(L31/J31,0))</f>
        <v/>
      </c>
      <c r="P31" s="36" t="n"/>
      <c r="Q31" s="39">
        <f>IF(A31="","",IFERROR(J31*P31,0))</f>
        <v/>
      </c>
      <c r="R31" s="11">
        <f>IF(A31="","",IF(K31&gt;=I31,"Concluída",IF(B31&lt;TODAY(),"Atrasada","Em andamento")))</f>
        <v/>
      </c>
      <c r="S31" s="10" t="n"/>
    </row>
    <row r="32" ht="24" customHeight="1">
      <c r="A32" s="2" t="n"/>
      <c r="B32" s="44" t="n"/>
      <c r="C32" s="2" t="n"/>
      <c r="D32" s="2" t="n"/>
      <c r="E32" s="4">
        <f>IF(D32="","",IFERROR(VLOOKUP(D32,'Produtos'!$A$2:$F$101,2,FALSE),"Produto não cadastrado"))</f>
        <v/>
      </c>
      <c r="F32" s="2" t="n"/>
      <c r="G32" s="2" t="n"/>
      <c r="H32" s="2" t="n"/>
      <c r="I32" s="5" t="n"/>
      <c r="J32" s="5" t="n"/>
      <c r="K32" s="5" t="n"/>
      <c r="L32" s="5" t="n"/>
      <c r="M32" s="34" t="n"/>
      <c r="N32" s="35">
        <f>IF(A32="","",IFERROR(K32/I32,0))</f>
        <v/>
      </c>
      <c r="O32" s="35">
        <f>IF(A32="","",IFERROR(L32/J32,0))</f>
        <v/>
      </c>
      <c r="P32" s="36" t="n"/>
      <c r="Q32" s="37">
        <f>IF(A32="","",IFERROR(J32*P32,0))</f>
        <v/>
      </c>
      <c r="R32" s="4">
        <f>IF(A32="","",IF(K32&gt;=I32,"Concluída",IF(B32&lt;TODAY(),"Atrasada","Em andamento")))</f>
        <v/>
      </c>
      <c r="S32" s="10" t="n"/>
    </row>
    <row r="33" ht="24" customHeight="1">
      <c r="A33" s="2" t="n"/>
      <c r="B33" s="44" t="n"/>
      <c r="C33" s="2" t="n"/>
      <c r="D33" s="2" t="n"/>
      <c r="E33" s="11">
        <f>IF(D33="","",IFERROR(VLOOKUP(D33,'Produtos'!$A$2:$F$101,2,FALSE),"Produto não cadastrado"))</f>
        <v/>
      </c>
      <c r="F33" s="2" t="n"/>
      <c r="G33" s="2" t="n"/>
      <c r="H33" s="2" t="n"/>
      <c r="I33" s="5" t="n"/>
      <c r="J33" s="5" t="n"/>
      <c r="K33" s="5" t="n"/>
      <c r="L33" s="5" t="n"/>
      <c r="M33" s="34" t="n"/>
      <c r="N33" s="38">
        <f>IF(A33="","",IFERROR(K33/I33,0))</f>
        <v/>
      </c>
      <c r="O33" s="38">
        <f>IF(A33="","",IFERROR(L33/J33,0))</f>
        <v/>
      </c>
      <c r="P33" s="36" t="n"/>
      <c r="Q33" s="39">
        <f>IF(A33="","",IFERROR(J33*P33,0))</f>
        <v/>
      </c>
      <c r="R33" s="11">
        <f>IF(A33="","",IF(K33&gt;=I33,"Concluída",IF(B33&lt;TODAY(),"Atrasada","Em andamento")))</f>
        <v/>
      </c>
      <c r="S33" s="10" t="n"/>
    </row>
    <row r="34" ht="24" customHeight="1">
      <c r="A34" s="2" t="n"/>
      <c r="B34" s="44" t="n"/>
      <c r="C34" s="2" t="n"/>
      <c r="D34" s="2" t="n"/>
      <c r="E34" s="4">
        <f>IF(D34="","",IFERROR(VLOOKUP(D34,'Produtos'!$A$2:$F$101,2,FALSE),"Produto não cadastrado"))</f>
        <v/>
      </c>
      <c r="F34" s="2" t="n"/>
      <c r="G34" s="2" t="n"/>
      <c r="H34" s="2" t="n"/>
      <c r="I34" s="5" t="n"/>
      <c r="J34" s="5" t="n"/>
      <c r="K34" s="5" t="n"/>
      <c r="L34" s="5" t="n"/>
      <c r="M34" s="34" t="n"/>
      <c r="N34" s="35">
        <f>IF(A34="","",IFERROR(K34/I34,0))</f>
        <v/>
      </c>
      <c r="O34" s="35">
        <f>IF(A34="","",IFERROR(L34/J34,0))</f>
        <v/>
      </c>
      <c r="P34" s="36" t="n"/>
      <c r="Q34" s="37">
        <f>IF(A34="","",IFERROR(J34*P34,0))</f>
        <v/>
      </c>
      <c r="R34" s="4">
        <f>IF(A34="","",IF(K34&gt;=I34,"Concluída",IF(B34&lt;TODAY(),"Atrasada","Em andamento")))</f>
        <v/>
      </c>
      <c r="S34" s="10" t="n"/>
    </row>
    <row r="35" ht="24" customHeight="1">
      <c r="A35" s="2" t="n"/>
      <c r="B35" s="44" t="n"/>
      <c r="C35" s="2" t="n"/>
      <c r="D35" s="2" t="n"/>
      <c r="E35" s="11">
        <f>IF(D35="","",IFERROR(VLOOKUP(D35,'Produtos'!$A$2:$F$101,2,FALSE),"Produto não cadastrado"))</f>
        <v/>
      </c>
      <c r="F35" s="2" t="n"/>
      <c r="G35" s="2" t="n"/>
      <c r="H35" s="2" t="n"/>
      <c r="I35" s="5" t="n"/>
      <c r="J35" s="5" t="n"/>
      <c r="K35" s="5" t="n"/>
      <c r="L35" s="5" t="n"/>
      <c r="M35" s="34" t="n"/>
      <c r="N35" s="38">
        <f>IF(A35="","",IFERROR(K35/I35,0))</f>
        <v/>
      </c>
      <c r="O35" s="38">
        <f>IF(A35="","",IFERROR(L35/J35,0))</f>
        <v/>
      </c>
      <c r="P35" s="36" t="n"/>
      <c r="Q35" s="39">
        <f>IF(A35="","",IFERROR(J35*P35,0))</f>
        <v/>
      </c>
      <c r="R35" s="11">
        <f>IF(A35="","",IF(K35&gt;=I35,"Concluída",IF(B35&lt;TODAY(),"Atrasada","Em andamento")))</f>
        <v/>
      </c>
      <c r="S35" s="10" t="n"/>
    </row>
    <row r="36" ht="24" customHeight="1">
      <c r="A36" s="2" t="n"/>
      <c r="B36" s="44" t="n"/>
      <c r="C36" s="2" t="n"/>
      <c r="D36" s="2" t="n"/>
      <c r="E36" s="4">
        <f>IF(D36="","",IFERROR(VLOOKUP(D36,'Produtos'!$A$2:$F$101,2,FALSE),"Produto não cadastrado"))</f>
        <v/>
      </c>
      <c r="F36" s="2" t="n"/>
      <c r="G36" s="2" t="n"/>
      <c r="H36" s="2" t="n"/>
      <c r="I36" s="5" t="n"/>
      <c r="J36" s="5" t="n"/>
      <c r="K36" s="5" t="n"/>
      <c r="L36" s="5" t="n"/>
      <c r="M36" s="34" t="n"/>
      <c r="N36" s="35">
        <f>IF(A36="","",IFERROR(K36/I36,0))</f>
        <v/>
      </c>
      <c r="O36" s="35">
        <f>IF(A36="","",IFERROR(L36/J36,0))</f>
        <v/>
      </c>
      <c r="P36" s="36" t="n"/>
      <c r="Q36" s="37">
        <f>IF(A36="","",IFERROR(J36*P36,0))</f>
        <v/>
      </c>
      <c r="R36" s="4">
        <f>IF(A36="","",IF(K36&gt;=I36,"Concluída",IF(B36&lt;TODAY(),"Atrasada","Em andamento")))</f>
        <v/>
      </c>
      <c r="S36" s="10" t="n"/>
    </row>
    <row r="37" ht="24" customHeight="1">
      <c r="A37" s="2" t="n"/>
      <c r="B37" s="44" t="n"/>
      <c r="C37" s="2" t="n"/>
      <c r="D37" s="2" t="n"/>
      <c r="E37" s="11">
        <f>IF(D37="","",IFERROR(VLOOKUP(D37,'Produtos'!$A$2:$F$101,2,FALSE),"Produto não cadastrado"))</f>
        <v/>
      </c>
      <c r="F37" s="2" t="n"/>
      <c r="G37" s="2" t="n"/>
      <c r="H37" s="2" t="n"/>
      <c r="I37" s="5" t="n"/>
      <c r="J37" s="5" t="n"/>
      <c r="K37" s="5" t="n"/>
      <c r="L37" s="5" t="n"/>
      <c r="M37" s="34" t="n"/>
      <c r="N37" s="38">
        <f>IF(A37="","",IFERROR(K37/I37,0))</f>
        <v/>
      </c>
      <c r="O37" s="38">
        <f>IF(A37="","",IFERROR(L37/J37,0))</f>
        <v/>
      </c>
      <c r="P37" s="36" t="n"/>
      <c r="Q37" s="39">
        <f>IF(A37="","",IFERROR(J37*P37,0))</f>
        <v/>
      </c>
      <c r="R37" s="11">
        <f>IF(A37="","",IF(K37&gt;=I37,"Concluída",IF(B37&lt;TODAY(),"Atrasada","Em andamento")))</f>
        <v/>
      </c>
      <c r="S37" s="10" t="n"/>
    </row>
    <row r="38" ht="24" customHeight="1">
      <c r="A38" s="2" t="n"/>
      <c r="B38" s="44" t="n"/>
      <c r="C38" s="2" t="n"/>
      <c r="D38" s="2" t="n"/>
      <c r="E38" s="4">
        <f>IF(D38="","",IFERROR(VLOOKUP(D38,'Produtos'!$A$2:$F$101,2,FALSE),"Produto não cadastrado"))</f>
        <v/>
      </c>
      <c r="F38" s="2" t="n"/>
      <c r="G38" s="2" t="n"/>
      <c r="H38" s="2" t="n"/>
      <c r="I38" s="5" t="n"/>
      <c r="J38" s="5" t="n"/>
      <c r="K38" s="5" t="n"/>
      <c r="L38" s="5" t="n"/>
      <c r="M38" s="34" t="n"/>
      <c r="N38" s="35">
        <f>IF(A38="","",IFERROR(K38/I38,0))</f>
        <v/>
      </c>
      <c r="O38" s="35">
        <f>IF(A38="","",IFERROR(L38/J38,0))</f>
        <v/>
      </c>
      <c r="P38" s="36" t="n"/>
      <c r="Q38" s="37">
        <f>IF(A38="","",IFERROR(J38*P38,0))</f>
        <v/>
      </c>
      <c r="R38" s="4">
        <f>IF(A38="","",IF(K38&gt;=I38,"Concluída",IF(B38&lt;TODAY(),"Atrasada","Em andamento")))</f>
        <v/>
      </c>
      <c r="S38" s="10" t="n"/>
    </row>
    <row r="39" ht="24" customHeight="1">
      <c r="A39" s="2" t="n"/>
      <c r="B39" s="44" t="n"/>
      <c r="C39" s="2" t="n"/>
      <c r="D39" s="2" t="n"/>
      <c r="E39" s="11">
        <f>IF(D39="","",IFERROR(VLOOKUP(D39,'Produtos'!$A$2:$F$101,2,FALSE),"Produto não cadastrado"))</f>
        <v/>
      </c>
      <c r="F39" s="2" t="n"/>
      <c r="G39" s="2" t="n"/>
      <c r="H39" s="2" t="n"/>
      <c r="I39" s="5" t="n"/>
      <c r="J39" s="5" t="n"/>
      <c r="K39" s="5" t="n"/>
      <c r="L39" s="5" t="n"/>
      <c r="M39" s="34" t="n"/>
      <c r="N39" s="38">
        <f>IF(A39="","",IFERROR(K39/I39,0))</f>
        <v/>
      </c>
      <c r="O39" s="38">
        <f>IF(A39="","",IFERROR(L39/J39,0))</f>
        <v/>
      </c>
      <c r="P39" s="36" t="n"/>
      <c r="Q39" s="39">
        <f>IF(A39="","",IFERROR(J39*P39,0))</f>
        <v/>
      </c>
      <c r="R39" s="11">
        <f>IF(A39="","",IF(K39&gt;=I39,"Concluída",IF(B39&lt;TODAY(),"Atrasada","Em andamento")))</f>
        <v/>
      </c>
      <c r="S39" s="10" t="n"/>
    </row>
    <row r="40" ht="24" customHeight="1">
      <c r="A40" s="2" t="n"/>
      <c r="B40" s="44" t="n"/>
      <c r="C40" s="2" t="n"/>
      <c r="D40" s="2" t="n"/>
      <c r="E40" s="4">
        <f>IF(D40="","",IFERROR(VLOOKUP(D40,'Produtos'!$A$2:$F$101,2,FALSE),"Produto não cadastrado"))</f>
        <v/>
      </c>
      <c r="F40" s="2" t="n"/>
      <c r="G40" s="2" t="n"/>
      <c r="H40" s="2" t="n"/>
      <c r="I40" s="5" t="n"/>
      <c r="J40" s="5" t="n"/>
      <c r="K40" s="5" t="n"/>
      <c r="L40" s="5" t="n"/>
      <c r="M40" s="34" t="n"/>
      <c r="N40" s="35">
        <f>IF(A40="","",IFERROR(K40/I40,0))</f>
        <v/>
      </c>
      <c r="O40" s="35">
        <f>IF(A40="","",IFERROR(L40/J40,0))</f>
        <v/>
      </c>
      <c r="P40" s="36" t="n"/>
      <c r="Q40" s="37">
        <f>IF(A40="","",IFERROR(J40*P40,0))</f>
        <v/>
      </c>
      <c r="R40" s="4">
        <f>IF(A40="","",IF(K40&gt;=I40,"Concluída",IF(B40&lt;TODAY(),"Atrasada","Em andamento")))</f>
        <v/>
      </c>
      <c r="S40" s="10" t="n"/>
    </row>
    <row r="41" ht="24" customHeight="1">
      <c r="A41" s="2" t="n"/>
      <c r="B41" s="44" t="n"/>
      <c r="C41" s="2" t="n"/>
      <c r="D41" s="2" t="n"/>
      <c r="E41" s="11">
        <f>IF(D41="","",IFERROR(VLOOKUP(D41,'Produtos'!$A$2:$F$101,2,FALSE),"Produto não cadastrado"))</f>
        <v/>
      </c>
      <c r="F41" s="2" t="n"/>
      <c r="G41" s="2" t="n"/>
      <c r="H41" s="2" t="n"/>
      <c r="I41" s="5" t="n"/>
      <c r="J41" s="5" t="n"/>
      <c r="K41" s="5" t="n"/>
      <c r="L41" s="5" t="n"/>
      <c r="M41" s="34" t="n"/>
      <c r="N41" s="38">
        <f>IF(A41="","",IFERROR(K41/I41,0))</f>
        <v/>
      </c>
      <c r="O41" s="38">
        <f>IF(A41="","",IFERROR(L41/J41,0))</f>
        <v/>
      </c>
      <c r="P41" s="36" t="n"/>
      <c r="Q41" s="39">
        <f>IF(A41="","",IFERROR(J41*P41,0))</f>
        <v/>
      </c>
      <c r="R41" s="11">
        <f>IF(A41="","",IF(K41&gt;=I41,"Concluída",IF(B41&lt;TODAY(),"Atrasada","Em andamento")))</f>
        <v/>
      </c>
      <c r="S41" s="10" t="n"/>
    </row>
    <row r="42" ht="24" customHeight="1">
      <c r="A42" s="2" t="n"/>
      <c r="B42" s="44" t="n"/>
      <c r="C42" s="2" t="n"/>
      <c r="D42" s="2" t="n"/>
      <c r="E42" s="4">
        <f>IF(D42="","",IFERROR(VLOOKUP(D42,'Produtos'!$A$2:$F$101,2,FALSE),"Produto não cadastrado"))</f>
        <v/>
      </c>
      <c r="F42" s="2" t="n"/>
      <c r="G42" s="2" t="n"/>
      <c r="H42" s="2" t="n"/>
      <c r="I42" s="5" t="n"/>
      <c r="J42" s="5" t="n"/>
      <c r="K42" s="5" t="n"/>
      <c r="L42" s="5" t="n"/>
      <c r="M42" s="34" t="n"/>
      <c r="N42" s="35">
        <f>IF(A42="","",IFERROR(K42/I42,0))</f>
        <v/>
      </c>
      <c r="O42" s="35">
        <f>IF(A42="","",IFERROR(L42/J42,0))</f>
        <v/>
      </c>
      <c r="P42" s="36" t="n"/>
      <c r="Q42" s="37">
        <f>IF(A42="","",IFERROR(J42*P42,0))</f>
        <v/>
      </c>
      <c r="R42" s="4">
        <f>IF(A42="","",IF(K42&gt;=I42,"Concluída",IF(B42&lt;TODAY(),"Atrasada","Em andamento")))</f>
        <v/>
      </c>
      <c r="S42" s="10" t="n"/>
    </row>
    <row r="43" ht="24" customHeight="1">
      <c r="A43" s="2" t="n"/>
      <c r="B43" s="44" t="n"/>
      <c r="C43" s="2" t="n"/>
      <c r="D43" s="2" t="n"/>
      <c r="E43" s="11">
        <f>IF(D43="","",IFERROR(VLOOKUP(D43,'Produtos'!$A$2:$F$101,2,FALSE),"Produto não cadastrado"))</f>
        <v/>
      </c>
      <c r="F43" s="2" t="n"/>
      <c r="G43" s="2" t="n"/>
      <c r="H43" s="2" t="n"/>
      <c r="I43" s="5" t="n"/>
      <c r="J43" s="5" t="n"/>
      <c r="K43" s="5" t="n"/>
      <c r="L43" s="5" t="n"/>
      <c r="M43" s="34" t="n"/>
      <c r="N43" s="38">
        <f>IF(A43="","",IFERROR(K43/I43,0))</f>
        <v/>
      </c>
      <c r="O43" s="38">
        <f>IF(A43="","",IFERROR(L43/J43,0))</f>
        <v/>
      </c>
      <c r="P43" s="36" t="n"/>
      <c r="Q43" s="39">
        <f>IF(A43="","",IFERROR(J43*P43,0))</f>
        <v/>
      </c>
      <c r="R43" s="11">
        <f>IF(A43="","",IF(K43&gt;=I43,"Concluída",IF(B43&lt;TODAY(),"Atrasada","Em andamento")))</f>
        <v/>
      </c>
      <c r="S43" s="10" t="n"/>
    </row>
    <row r="44" ht="24" customHeight="1">
      <c r="A44" s="2" t="n"/>
      <c r="B44" s="44" t="n"/>
      <c r="C44" s="2" t="n"/>
      <c r="D44" s="2" t="n"/>
      <c r="E44" s="4">
        <f>IF(D44="","",IFERROR(VLOOKUP(D44,'Produtos'!$A$2:$F$101,2,FALSE),"Produto não cadastrado"))</f>
        <v/>
      </c>
      <c r="F44" s="2" t="n"/>
      <c r="G44" s="2" t="n"/>
      <c r="H44" s="2" t="n"/>
      <c r="I44" s="5" t="n"/>
      <c r="J44" s="5" t="n"/>
      <c r="K44" s="5" t="n"/>
      <c r="L44" s="5" t="n"/>
      <c r="M44" s="34" t="n"/>
      <c r="N44" s="35">
        <f>IF(A44="","",IFERROR(K44/I44,0))</f>
        <v/>
      </c>
      <c r="O44" s="35">
        <f>IF(A44="","",IFERROR(L44/J44,0))</f>
        <v/>
      </c>
      <c r="P44" s="36" t="n"/>
      <c r="Q44" s="37">
        <f>IF(A44="","",IFERROR(J44*P44,0))</f>
        <v/>
      </c>
      <c r="R44" s="4">
        <f>IF(A44="","",IF(K44&gt;=I44,"Concluída",IF(B44&lt;TODAY(),"Atrasada","Em andamento")))</f>
        <v/>
      </c>
      <c r="S44" s="10" t="n"/>
    </row>
    <row r="45" ht="24" customHeight="1">
      <c r="A45" s="2" t="n"/>
      <c r="B45" s="44" t="n"/>
      <c r="C45" s="2" t="n"/>
      <c r="D45" s="2" t="n"/>
      <c r="E45" s="11">
        <f>IF(D45="","",IFERROR(VLOOKUP(D45,'Produtos'!$A$2:$F$101,2,FALSE),"Produto não cadastrado"))</f>
        <v/>
      </c>
      <c r="F45" s="2" t="n"/>
      <c r="G45" s="2" t="n"/>
      <c r="H45" s="2" t="n"/>
      <c r="I45" s="5" t="n"/>
      <c r="J45" s="5" t="n"/>
      <c r="K45" s="5" t="n"/>
      <c r="L45" s="5" t="n"/>
      <c r="M45" s="34" t="n"/>
      <c r="N45" s="38">
        <f>IF(A45="","",IFERROR(K45/I45,0))</f>
        <v/>
      </c>
      <c r="O45" s="38">
        <f>IF(A45="","",IFERROR(L45/J45,0))</f>
        <v/>
      </c>
      <c r="P45" s="36" t="n"/>
      <c r="Q45" s="39">
        <f>IF(A45="","",IFERROR(J45*P45,0))</f>
        <v/>
      </c>
      <c r="R45" s="11">
        <f>IF(A45="","",IF(K45&gt;=I45,"Concluída",IF(B45&lt;TODAY(),"Atrasada","Em andamento")))</f>
        <v/>
      </c>
      <c r="S45" s="10" t="n"/>
    </row>
    <row r="46" ht="24" customHeight="1">
      <c r="A46" s="2" t="n"/>
      <c r="B46" s="44" t="n"/>
      <c r="C46" s="2" t="n"/>
      <c r="D46" s="2" t="n"/>
      <c r="E46" s="4">
        <f>IF(D46="","",IFERROR(VLOOKUP(D46,'Produtos'!$A$2:$F$101,2,FALSE),"Produto não cadastrado"))</f>
        <v/>
      </c>
      <c r="F46" s="2" t="n"/>
      <c r="G46" s="2" t="n"/>
      <c r="H46" s="2" t="n"/>
      <c r="I46" s="5" t="n"/>
      <c r="J46" s="5" t="n"/>
      <c r="K46" s="5" t="n"/>
      <c r="L46" s="5" t="n"/>
      <c r="M46" s="34" t="n"/>
      <c r="N46" s="35">
        <f>IF(A46="","",IFERROR(K46/I46,0))</f>
        <v/>
      </c>
      <c r="O46" s="35">
        <f>IF(A46="","",IFERROR(L46/J46,0))</f>
        <v/>
      </c>
      <c r="P46" s="36" t="n"/>
      <c r="Q46" s="37">
        <f>IF(A46="","",IFERROR(J46*P46,0))</f>
        <v/>
      </c>
      <c r="R46" s="4">
        <f>IF(A46="","",IF(K46&gt;=I46,"Concluída",IF(B46&lt;TODAY(),"Atrasada","Em andamento")))</f>
        <v/>
      </c>
      <c r="S46" s="10" t="n"/>
    </row>
    <row r="47" ht="24" customHeight="1">
      <c r="A47" s="2" t="n"/>
      <c r="B47" s="44" t="n"/>
      <c r="C47" s="2" t="n"/>
      <c r="D47" s="2" t="n"/>
      <c r="E47" s="11">
        <f>IF(D47="","",IFERROR(VLOOKUP(D47,'Produtos'!$A$2:$F$101,2,FALSE),"Produto não cadastrado"))</f>
        <v/>
      </c>
      <c r="F47" s="2" t="n"/>
      <c r="G47" s="2" t="n"/>
      <c r="H47" s="2" t="n"/>
      <c r="I47" s="5" t="n"/>
      <c r="J47" s="5" t="n"/>
      <c r="K47" s="5" t="n"/>
      <c r="L47" s="5" t="n"/>
      <c r="M47" s="34" t="n"/>
      <c r="N47" s="38">
        <f>IF(A47="","",IFERROR(K47/I47,0))</f>
        <v/>
      </c>
      <c r="O47" s="38">
        <f>IF(A47="","",IFERROR(L47/J47,0))</f>
        <v/>
      </c>
      <c r="P47" s="36" t="n"/>
      <c r="Q47" s="39">
        <f>IF(A47="","",IFERROR(J47*P47,0))</f>
        <v/>
      </c>
      <c r="R47" s="11">
        <f>IF(A47="","",IF(K47&gt;=I47,"Concluída",IF(B47&lt;TODAY(),"Atrasada","Em andamento")))</f>
        <v/>
      </c>
      <c r="S47" s="10" t="n"/>
    </row>
    <row r="48" ht="24" customHeight="1">
      <c r="A48" s="2" t="n"/>
      <c r="B48" s="44" t="n"/>
      <c r="C48" s="2" t="n"/>
      <c r="D48" s="2" t="n"/>
      <c r="E48" s="4">
        <f>IF(D48="","",IFERROR(VLOOKUP(D48,'Produtos'!$A$2:$F$101,2,FALSE),"Produto não cadastrado"))</f>
        <v/>
      </c>
      <c r="F48" s="2" t="n"/>
      <c r="G48" s="2" t="n"/>
      <c r="H48" s="2" t="n"/>
      <c r="I48" s="5" t="n"/>
      <c r="J48" s="5" t="n"/>
      <c r="K48" s="5" t="n"/>
      <c r="L48" s="5" t="n"/>
      <c r="M48" s="34" t="n"/>
      <c r="N48" s="35">
        <f>IF(A48="","",IFERROR(K48/I48,0))</f>
        <v/>
      </c>
      <c r="O48" s="35">
        <f>IF(A48="","",IFERROR(L48/J48,0))</f>
        <v/>
      </c>
      <c r="P48" s="36" t="n"/>
      <c r="Q48" s="37">
        <f>IF(A48="","",IFERROR(J48*P48,0))</f>
        <v/>
      </c>
      <c r="R48" s="4">
        <f>IF(A48="","",IF(K48&gt;=I48,"Concluída",IF(B48&lt;TODAY(),"Atrasada","Em andamento")))</f>
        <v/>
      </c>
      <c r="S48" s="10" t="n"/>
    </row>
    <row r="49" ht="24" customHeight="1">
      <c r="A49" s="2" t="n"/>
      <c r="B49" s="44" t="n"/>
      <c r="C49" s="2" t="n"/>
      <c r="D49" s="2" t="n"/>
      <c r="E49" s="11">
        <f>IF(D49="","",IFERROR(VLOOKUP(D49,'Produtos'!$A$2:$F$101,2,FALSE),"Produto não cadastrado"))</f>
        <v/>
      </c>
      <c r="F49" s="2" t="n"/>
      <c r="G49" s="2" t="n"/>
      <c r="H49" s="2" t="n"/>
      <c r="I49" s="5" t="n"/>
      <c r="J49" s="5" t="n"/>
      <c r="K49" s="5" t="n"/>
      <c r="L49" s="5" t="n"/>
      <c r="M49" s="34" t="n"/>
      <c r="N49" s="38">
        <f>IF(A49="","",IFERROR(K49/I49,0))</f>
        <v/>
      </c>
      <c r="O49" s="38">
        <f>IF(A49="","",IFERROR(L49/J49,0))</f>
        <v/>
      </c>
      <c r="P49" s="36" t="n"/>
      <c r="Q49" s="39">
        <f>IF(A49="","",IFERROR(J49*P49,0))</f>
        <v/>
      </c>
      <c r="R49" s="11">
        <f>IF(A49="","",IF(K49&gt;=I49,"Concluída",IF(B49&lt;TODAY(),"Atrasada","Em andamento")))</f>
        <v/>
      </c>
      <c r="S49" s="10" t="n"/>
    </row>
    <row r="50" ht="24" customHeight="1">
      <c r="A50" s="2" t="n"/>
      <c r="B50" s="44" t="n"/>
      <c r="C50" s="2" t="n"/>
      <c r="D50" s="2" t="n"/>
      <c r="E50" s="4">
        <f>IF(D50="","",IFERROR(VLOOKUP(D50,'Produtos'!$A$2:$F$101,2,FALSE),"Produto não cadastrado"))</f>
        <v/>
      </c>
      <c r="F50" s="2" t="n"/>
      <c r="G50" s="2" t="n"/>
      <c r="H50" s="2" t="n"/>
      <c r="I50" s="5" t="n"/>
      <c r="J50" s="5" t="n"/>
      <c r="K50" s="5" t="n"/>
      <c r="L50" s="5" t="n"/>
      <c r="M50" s="34" t="n"/>
      <c r="N50" s="35">
        <f>IF(A50="","",IFERROR(K50/I50,0))</f>
        <v/>
      </c>
      <c r="O50" s="35">
        <f>IF(A50="","",IFERROR(L50/J50,0))</f>
        <v/>
      </c>
      <c r="P50" s="36" t="n"/>
      <c r="Q50" s="37">
        <f>IF(A50="","",IFERROR(J50*P50,0))</f>
        <v/>
      </c>
      <c r="R50" s="4">
        <f>IF(A50="","",IF(K50&gt;=I50,"Concluída",IF(B50&lt;TODAY(),"Atrasada","Em andamento")))</f>
        <v/>
      </c>
      <c r="S50" s="10" t="n"/>
    </row>
    <row r="51" ht="24" customHeight="1">
      <c r="A51" s="2" t="n"/>
      <c r="B51" s="44" t="n"/>
      <c r="C51" s="2" t="n"/>
      <c r="D51" s="2" t="n"/>
      <c r="E51" s="11">
        <f>IF(D51="","",IFERROR(VLOOKUP(D51,'Produtos'!$A$2:$F$101,2,FALSE),"Produto não cadastrado"))</f>
        <v/>
      </c>
      <c r="F51" s="2" t="n"/>
      <c r="G51" s="2" t="n"/>
      <c r="H51" s="2" t="n"/>
      <c r="I51" s="5" t="n"/>
      <c r="J51" s="5" t="n"/>
      <c r="K51" s="5" t="n"/>
      <c r="L51" s="5" t="n"/>
      <c r="M51" s="34" t="n"/>
      <c r="N51" s="38">
        <f>IF(A51="","",IFERROR(K51/I51,0))</f>
        <v/>
      </c>
      <c r="O51" s="38">
        <f>IF(A51="","",IFERROR(L51/J51,0))</f>
        <v/>
      </c>
      <c r="P51" s="36" t="n"/>
      <c r="Q51" s="39">
        <f>IF(A51="","",IFERROR(J51*P51,0))</f>
        <v/>
      </c>
      <c r="R51" s="11">
        <f>IF(A51="","",IF(K51&gt;=I51,"Concluída",IF(B51&lt;TODAY(),"Atrasada","Em andamento")))</f>
        <v/>
      </c>
      <c r="S51" s="10" t="n"/>
    </row>
    <row r="52" ht="24" customHeight="1">
      <c r="A52" s="2" t="n"/>
      <c r="B52" s="44" t="n"/>
      <c r="C52" s="2" t="n"/>
      <c r="D52" s="2" t="n"/>
      <c r="E52" s="4">
        <f>IF(D52="","",IFERROR(VLOOKUP(D52,'Produtos'!$A$2:$F$101,2,FALSE),"Produto não cadastrado"))</f>
        <v/>
      </c>
      <c r="F52" s="2" t="n"/>
      <c r="G52" s="2" t="n"/>
      <c r="H52" s="2" t="n"/>
      <c r="I52" s="5" t="n"/>
      <c r="J52" s="5" t="n"/>
      <c r="K52" s="5" t="n"/>
      <c r="L52" s="5" t="n"/>
      <c r="M52" s="34" t="n"/>
      <c r="N52" s="35">
        <f>IF(A52="","",IFERROR(K52/I52,0))</f>
        <v/>
      </c>
      <c r="O52" s="35">
        <f>IF(A52="","",IFERROR(L52/J52,0))</f>
        <v/>
      </c>
      <c r="P52" s="36" t="n"/>
      <c r="Q52" s="37">
        <f>IF(A52="","",IFERROR(J52*P52,0))</f>
        <v/>
      </c>
      <c r="R52" s="4">
        <f>IF(A52="","",IF(K52&gt;=I52,"Concluída",IF(B52&lt;TODAY(),"Atrasada","Em andamento")))</f>
        <v/>
      </c>
      <c r="S52" s="10" t="n"/>
    </row>
    <row r="53" ht="24" customHeight="1">
      <c r="A53" s="2" t="n"/>
      <c r="B53" s="44" t="n"/>
      <c r="C53" s="2" t="n"/>
      <c r="D53" s="2" t="n"/>
      <c r="E53" s="11">
        <f>IF(D53="","",IFERROR(VLOOKUP(D53,'Produtos'!$A$2:$F$101,2,FALSE),"Produto não cadastrado"))</f>
        <v/>
      </c>
      <c r="F53" s="2" t="n"/>
      <c r="G53" s="2" t="n"/>
      <c r="H53" s="2" t="n"/>
      <c r="I53" s="5" t="n"/>
      <c r="J53" s="5" t="n"/>
      <c r="K53" s="5" t="n"/>
      <c r="L53" s="5" t="n"/>
      <c r="M53" s="34" t="n"/>
      <c r="N53" s="38">
        <f>IF(A53="","",IFERROR(K53/I53,0))</f>
        <v/>
      </c>
      <c r="O53" s="38">
        <f>IF(A53="","",IFERROR(L53/J53,0))</f>
        <v/>
      </c>
      <c r="P53" s="36" t="n"/>
      <c r="Q53" s="39">
        <f>IF(A53="","",IFERROR(J53*P53,0))</f>
        <v/>
      </c>
      <c r="R53" s="11">
        <f>IF(A53="","",IF(K53&gt;=I53,"Concluída",IF(B53&lt;TODAY(),"Atrasada","Em andamento")))</f>
        <v/>
      </c>
      <c r="S53" s="10" t="n"/>
    </row>
    <row r="54" ht="24" customHeight="1">
      <c r="A54" s="2" t="n"/>
      <c r="B54" s="44" t="n"/>
      <c r="C54" s="2" t="n"/>
      <c r="D54" s="2" t="n"/>
      <c r="E54" s="4">
        <f>IF(D54="","",IFERROR(VLOOKUP(D54,'Produtos'!$A$2:$F$101,2,FALSE),"Produto não cadastrado"))</f>
        <v/>
      </c>
      <c r="F54" s="2" t="n"/>
      <c r="G54" s="2" t="n"/>
      <c r="H54" s="2" t="n"/>
      <c r="I54" s="5" t="n"/>
      <c r="J54" s="5" t="n"/>
      <c r="K54" s="5" t="n"/>
      <c r="L54" s="5" t="n"/>
      <c r="M54" s="34" t="n"/>
      <c r="N54" s="35">
        <f>IF(A54="","",IFERROR(K54/I54,0))</f>
        <v/>
      </c>
      <c r="O54" s="35">
        <f>IF(A54="","",IFERROR(L54/J54,0))</f>
        <v/>
      </c>
      <c r="P54" s="36" t="n"/>
      <c r="Q54" s="37">
        <f>IF(A54="","",IFERROR(J54*P54,0))</f>
        <v/>
      </c>
      <c r="R54" s="4">
        <f>IF(A54="","",IF(K54&gt;=I54,"Concluída",IF(B54&lt;TODAY(),"Atrasada","Em andamento")))</f>
        <v/>
      </c>
      <c r="S54" s="10" t="n"/>
    </row>
    <row r="55" ht="24" customHeight="1">
      <c r="A55" s="2" t="n"/>
      <c r="B55" s="44" t="n"/>
      <c r="C55" s="2" t="n"/>
      <c r="D55" s="2" t="n"/>
      <c r="E55" s="11">
        <f>IF(D55="","",IFERROR(VLOOKUP(D55,'Produtos'!$A$2:$F$101,2,FALSE),"Produto não cadastrado"))</f>
        <v/>
      </c>
      <c r="F55" s="2" t="n"/>
      <c r="G55" s="2" t="n"/>
      <c r="H55" s="2" t="n"/>
      <c r="I55" s="5" t="n"/>
      <c r="J55" s="5" t="n"/>
      <c r="K55" s="5" t="n"/>
      <c r="L55" s="5" t="n"/>
      <c r="M55" s="34" t="n"/>
      <c r="N55" s="38">
        <f>IF(A55="","",IFERROR(K55/I55,0))</f>
        <v/>
      </c>
      <c r="O55" s="38">
        <f>IF(A55="","",IFERROR(L55/J55,0))</f>
        <v/>
      </c>
      <c r="P55" s="36" t="n"/>
      <c r="Q55" s="39">
        <f>IF(A55="","",IFERROR(J55*P55,0))</f>
        <v/>
      </c>
      <c r="R55" s="11">
        <f>IF(A55="","",IF(K55&gt;=I55,"Concluída",IF(B55&lt;TODAY(),"Atrasada","Em andamento")))</f>
        <v/>
      </c>
      <c r="S55" s="10" t="n"/>
    </row>
    <row r="56" ht="24" customHeight="1">
      <c r="A56" s="2" t="n"/>
      <c r="B56" s="44" t="n"/>
      <c r="C56" s="2" t="n"/>
      <c r="D56" s="2" t="n"/>
      <c r="E56" s="4">
        <f>IF(D56="","",IFERROR(VLOOKUP(D56,'Produtos'!$A$2:$F$101,2,FALSE),"Produto não cadastrado"))</f>
        <v/>
      </c>
      <c r="F56" s="2" t="n"/>
      <c r="G56" s="2" t="n"/>
      <c r="H56" s="2" t="n"/>
      <c r="I56" s="5" t="n"/>
      <c r="J56" s="5" t="n"/>
      <c r="K56" s="5" t="n"/>
      <c r="L56" s="5" t="n"/>
      <c r="M56" s="34" t="n"/>
      <c r="N56" s="35">
        <f>IF(A56="","",IFERROR(K56/I56,0))</f>
        <v/>
      </c>
      <c r="O56" s="35">
        <f>IF(A56="","",IFERROR(L56/J56,0))</f>
        <v/>
      </c>
      <c r="P56" s="36" t="n"/>
      <c r="Q56" s="37">
        <f>IF(A56="","",IFERROR(J56*P56,0))</f>
        <v/>
      </c>
      <c r="R56" s="4">
        <f>IF(A56="","",IF(K56&gt;=I56,"Concluída",IF(B56&lt;TODAY(),"Atrasada","Em andamento")))</f>
        <v/>
      </c>
      <c r="S56" s="10" t="n"/>
    </row>
    <row r="57" ht="24" customHeight="1">
      <c r="A57" s="2" t="n"/>
      <c r="B57" s="44" t="n"/>
      <c r="C57" s="2" t="n"/>
      <c r="D57" s="2" t="n"/>
      <c r="E57" s="11">
        <f>IF(D57="","",IFERROR(VLOOKUP(D57,'Produtos'!$A$2:$F$101,2,FALSE),"Produto não cadastrado"))</f>
        <v/>
      </c>
      <c r="F57" s="2" t="n"/>
      <c r="G57" s="2" t="n"/>
      <c r="H57" s="2" t="n"/>
      <c r="I57" s="5" t="n"/>
      <c r="J57" s="5" t="n"/>
      <c r="K57" s="5" t="n"/>
      <c r="L57" s="5" t="n"/>
      <c r="M57" s="34" t="n"/>
      <c r="N57" s="38">
        <f>IF(A57="","",IFERROR(K57/I57,0))</f>
        <v/>
      </c>
      <c r="O57" s="38">
        <f>IF(A57="","",IFERROR(L57/J57,0))</f>
        <v/>
      </c>
      <c r="P57" s="36" t="n"/>
      <c r="Q57" s="39">
        <f>IF(A57="","",IFERROR(J57*P57,0))</f>
        <v/>
      </c>
      <c r="R57" s="11">
        <f>IF(A57="","",IF(K57&gt;=I57,"Concluída",IF(B57&lt;TODAY(),"Atrasada","Em andamento")))</f>
        <v/>
      </c>
      <c r="S57" s="10" t="n"/>
    </row>
    <row r="58" ht="24" customHeight="1">
      <c r="A58" s="2" t="n"/>
      <c r="B58" s="44" t="n"/>
      <c r="C58" s="2" t="n"/>
      <c r="D58" s="2" t="n"/>
      <c r="E58" s="4">
        <f>IF(D58="","",IFERROR(VLOOKUP(D58,'Produtos'!$A$2:$F$101,2,FALSE),"Produto não cadastrado"))</f>
        <v/>
      </c>
      <c r="F58" s="2" t="n"/>
      <c r="G58" s="2" t="n"/>
      <c r="H58" s="2" t="n"/>
      <c r="I58" s="5" t="n"/>
      <c r="J58" s="5" t="n"/>
      <c r="K58" s="5" t="n"/>
      <c r="L58" s="5" t="n"/>
      <c r="M58" s="34" t="n"/>
      <c r="N58" s="35">
        <f>IF(A58="","",IFERROR(K58/I58,0))</f>
        <v/>
      </c>
      <c r="O58" s="35">
        <f>IF(A58="","",IFERROR(L58/J58,0))</f>
        <v/>
      </c>
      <c r="P58" s="36" t="n"/>
      <c r="Q58" s="37">
        <f>IF(A58="","",IFERROR(J58*P58,0))</f>
        <v/>
      </c>
      <c r="R58" s="4">
        <f>IF(A58="","",IF(K58&gt;=I58,"Concluída",IF(B58&lt;TODAY(),"Atrasada","Em andamento")))</f>
        <v/>
      </c>
      <c r="S58" s="10" t="n"/>
    </row>
    <row r="59" ht="24" customHeight="1">
      <c r="A59" s="2" t="n"/>
      <c r="B59" s="44" t="n"/>
      <c r="C59" s="2" t="n"/>
      <c r="D59" s="2" t="n"/>
      <c r="E59" s="11">
        <f>IF(D59="","",IFERROR(VLOOKUP(D59,'Produtos'!$A$2:$F$101,2,FALSE),"Produto não cadastrado"))</f>
        <v/>
      </c>
      <c r="F59" s="2" t="n"/>
      <c r="G59" s="2" t="n"/>
      <c r="H59" s="2" t="n"/>
      <c r="I59" s="5" t="n"/>
      <c r="J59" s="5" t="n"/>
      <c r="K59" s="5" t="n"/>
      <c r="L59" s="5" t="n"/>
      <c r="M59" s="34" t="n"/>
      <c r="N59" s="38">
        <f>IF(A59="","",IFERROR(K59/I59,0))</f>
        <v/>
      </c>
      <c r="O59" s="38">
        <f>IF(A59="","",IFERROR(L59/J59,0))</f>
        <v/>
      </c>
      <c r="P59" s="36" t="n"/>
      <c r="Q59" s="39">
        <f>IF(A59="","",IFERROR(J59*P59,0))</f>
        <v/>
      </c>
      <c r="R59" s="11">
        <f>IF(A59="","",IF(K59&gt;=I59,"Concluída",IF(B59&lt;TODAY(),"Atrasada","Em andamento")))</f>
        <v/>
      </c>
      <c r="S59" s="10" t="n"/>
    </row>
    <row r="60" ht="24" customHeight="1">
      <c r="A60" s="2" t="n"/>
      <c r="B60" s="44" t="n"/>
      <c r="C60" s="2" t="n"/>
      <c r="D60" s="2" t="n"/>
      <c r="E60" s="4">
        <f>IF(D60="","",IFERROR(VLOOKUP(D60,'Produtos'!$A$2:$F$101,2,FALSE),"Produto não cadastrado"))</f>
        <v/>
      </c>
      <c r="F60" s="2" t="n"/>
      <c r="G60" s="2" t="n"/>
      <c r="H60" s="2" t="n"/>
      <c r="I60" s="5" t="n"/>
      <c r="J60" s="5" t="n"/>
      <c r="K60" s="5" t="n"/>
      <c r="L60" s="5" t="n"/>
      <c r="M60" s="34" t="n"/>
      <c r="N60" s="35">
        <f>IF(A60="","",IFERROR(K60/I60,0))</f>
        <v/>
      </c>
      <c r="O60" s="35">
        <f>IF(A60="","",IFERROR(L60/J60,0))</f>
        <v/>
      </c>
      <c r="P60" s="36" t="n"/>
      <c r="Q60" s="37">
        <f>IF(A60="","",IFERROR(J60*P60,0))</f>
        <v/>
      </c>
      <c r="R60" s="4">
        <f>IF(A60="","",IF(K60&gt;=I60,"Concluída",IF(B60&lt;TODAY(),"Atrasada","Em andamento")))</f>
        <v/>
      </c>
      <c r="S60" s="10" t="n"/>
    </row>
    <row r="61" ht="24" customHeight="1">
      <c r="A61" s="2" t="n"/>
      <c r="B61" s="44" t="n"/>
      <c r="C61" s="2" t="n"/>
      <c r="D61" s="2" t="n"/>
      <c r="E61" s="11">
        <f>IF(D61="","",IFERROR(VLOOKUP(D61,'Produtos'!$A$2:$F$101,2,FALSE),"Produto não cadastrado"))</f>
        <v/>
      </c>
      <c r="F61" s="2" t="n"/>
      <c r="G61" s="2" t="n"/>
      <c r="H61" s="2" t="n"/>
      <c r="I61" s="5" t="n"/>
      <c r="J61" s="5" t="n"/>
      <c r="K61" s="5" t="n"/>
      <c r="L61" s="5" t="n"/>
      <c r="M61" s="34" t="n"/>
      <c r="N61" s="38">
        <f>IF(A61="","",IFERROR(K61/I61,0))</f>
        <v/>
      </c>
      <c r="O61" s="38">
        <f>IF(A61="","",IFERROR(L61/J61,0))</f>
        <v/>
      </c>
      <c r="P61" s="36" t="n"/>
      <c r="Q61" s="39">
        <f>IF(A61="","",IFERROR(J61*P61,0))</f>
        <v/>
      </c>
      <c r="R61" s="11">
        <f>IF(A61="","",IF(K61&gt;=I61,"Concluída",IF(B61&lt;TODAY(),"Atrasada","Em andamento")))</f>
        <v/>
      </c>
      <c r="S61" s="10" t="n"/>
    </row>
    <row r="62" ht="24" customHeight="1">
      <c r="A62" s="2" t="n"/>
      <c r="B62" s="44" t="n"/>
      <c r="C62" s="2" t="n"/>
      <c r="D62" s="2" t="n"/>
      <c r="E62" s="4">
        <f>IF(D62="","",IFERROR(VLOOKUP(D62,'Produtos'!$A$2:$F$101,2,FALSE),"Produto não cadastrado"))</f>
        <v/>
      </c>
      <c r="F62" s="2" t="n"/>
      <c r="G62" s="2" t="n"/>
      <c r="H62" s="2" t="n"/>
      <c r="I62" s="5" t="n"/>
      <c r="J62" s="5" t="n"/>
      <c r="K62" s="5" t="n"/>
      <c r="L62" s="5" t="n"/>
      <c r="M62" s="34" t="n"/>
      <c r="N62" s="35">
        <f>IF(A62="","",IFERROR(K62/I62,0))</f>
        <v/>
      </c>
      <c r="O62" s="35">
        <f>IF(A62="","",IFERROR(L62/J62,0))</f>
        <v/>
      </c>
      <c r="P62" s="36" t="n"/>
      <c r="Q62" s="37">
        <f>IF(A62="","",IFERROR(J62*P62,0))</f>
        <v/>
      </c>
      <c r="R62" s="4">
        <f>IF(A62="","",IF(K62&gt;=I62,"Concluída",IF(B62&lt;TODAY(),"Atrasada","Em andamento")))</f>
        <v/>
      </c>
      <c r="S62" s="10" t="n"/>
    </row>
    <row r="63" ht="24" customHeight="1">
      <c r="A63" s="2" t="n"/>
      <c r="B63" s="44" t="n"/>
      <c r="C63" s="2" t="n"/>
      <c r="D63" s="2" t="n"/>
      <c r="E63" s="11">
        <f>IF(D63="","",IFERROR(VLOOKUP(D63,'Produtos'!$A$2:$F$101,2,FALSE),"Produto não cadastrado"))</f>
        <v/>
      </c>
      <c r="F63" s="2" t="n"/>
      <c r="G63" s="2" t="n"/>
      <c r="H63" s="2" t="n"/>
      <c r="I63" s="5" t="n"/>
      <c r="J63" s="5" t="n"/>
      <c r="K63" s="5" t="n"/>
      <c r="L63" s="5" t="n"/>
      <c r="M63" s="34" t="n"/>
      <c r="N63" s="38">
        <f>IF(A63="","",IFERROR(K63/I63,0))</f>
        <v/>
      </c>
      <c r="O63" s="38">
        <f>IF(A63="","",IFERROR(L63/J63,0))</f>
        <v/>
      </c>
      <c r="P63" s="36" t="n"/>
      <c r="Q63" s="39">
        <f>IF(A63="","",IFERROR(J63*P63,0))</f>
        <v/>
      </c>
      <c r="R63" s="11">
        <f>IF(A63="","",IF(K63&gt;=I63,"Concluída",IF(B63&lt;TODAY(),"Atrasada","Em andamento")))</f>
        <v/>
      </c>
      <c r="S63" s="10" t="n"/>
    </row>
    <row r="64" ht="24" customHeight="1">
      <c r="A64" s="2" t="n"/>
      <c r="B64" s="44" t="n"/>
      <c r="C64" s="2" t="n"/>
      <c r="D64" s="2" t="n"/>
      <c r="E64" s="4">
        <f>IF(D64="","",IFERROR(VLOOKUP(D64,'Produtos'!$A$2:$F$101,2,FALSE),"Produto não cadastrado"))</f>
        <v/>
      </c>
      <c r="F64" s="2" t="n"/>
      <c r="G64" s="2" t="n"/>
      <c r="H64" s="2" t="n"/>
      <c r="I64" s="5" t="n"/>
      <c r="J64" s="5" t="n"/>
      <c r="K64" s="5" t="n"/>
      <c r="L64" s="5" t="n"/>
      <c r="M64" s="34" t="n"/>
      <c r="N64" s="35">
        <f>IF(A64="","",IFERROR(K64/I64,0))</f>
        <v/>
      </c>
      <c r="O64" s="35">
        <f>IF(A64="","",IFERROR(L64/J64,0))</f>
        <v/>
      </c>
      <c r="P64" s="36" t="n"/>
      <c r="Q64" s="37">
        <f>IF(A64="","",IFERROR(J64*P64,0))</f>
        <v/>
      </c>
      <c r="R64" s="4">
        <f>IF(A64="","",IF(K64&gt;=I64,"Concluída",IF(B64&lt;TODAY(),"Atrasada","Em andamento")))</f>
        <v/>
      </c>
      <c r="S64" s="10" t="n"/>
    </row>
    <row r="65" ht="24" customHeight="1">
      <c r="A65" s="2" t="n"/>
      <c r="B65" s="44" t="n"/>
      <c r="C65" s="2" t="n"/>
      <c r="D65" s="2" t="n"/>
      <c r="E65" s="11">
        <f>IF(D65="","",IFERROR(VLOOKUP(D65,'Produtos'!$A$2:$F$101,2,FALSE),"Produto não cadastrado"))</f>
        <v/>
      </c>
      <c r="F65" s="2" t="n"/>
      <c r="G65" s="2" t="n"/>
      <c r="H65" s="2" t="n"/>
      <c r="I65" s="5" t="n"/>
      <c r="J65" s="5" t="n"/>
      <c r="K65" s="5" t="n"/>
      <c r="L65" s="5" t="n"/>
      <c r="M65" s="34" t="n"/>
      <c r="N65" s="38">
        <f>IF(A65="","",IFERROR(K65/I65,0))</f>
        <v/>
      </c>
      <c r="O65" s="38">
        <f>IF(A65="","",IFERROR(L65/J65,0))</f>
        <v/>
      </c>
      <c r="P65" s="36" t="n"/>
      <c r="Q65" s="39">
        <f>IF(A65="","",IFERROR(J65*P65,0))</f>
        <v/>
      </c>
      <c r="R65" s="11">
        <f>IF(A65="","",IF(K65&gt;=I65,"Concluída",IF(B65&lt;TODAY(),"Atrasada","Em andamento")))</f>
        <v/>
      </c>
      <c r="S65" s="10" t="n"/>
    </row>
    <row r="66" ht="24" customHeight="1">
      <c r="A66" s="2" t="n"/>
      <c r="B66" s="44" t="n"/>
      <c r="C66" s="2" t="n"/>
      <c r="D66" s="2" t="n"/>
      <c r="E66" s="4">
        <f>IF(D66="","",IFERROR(VLOOKUP(D66,'Produtos'!$A$2:$F$101,2,FALSE),"Produto não cadastrado"))</f>
        <v/>
      </c>
      <c r="F66" s="2" t="n"/>
      <c r="G66" s="2" t="n"/>
      <c r="H66" s="2" t="n"/>
      <c r="I66" s="5" t="n"/>
      <c r="J66" s="5" t="n"/>
      <c r="K66" s="5" t="n"/>
      <c r="L66" s="5" t="n"/>
      <c r="M66" s="34" t="n"/>
      <c r="N66" s="35">
        <f>IF(A66="","",IFERROR(K66/I66,0))</f>
        <v/>
      </c>
      <c r="O66" s="35">
        <f>IF(A66="","",IFERROR(L66/J66,0))</f>
        <v/>
      </c>
      <c r="P66" s="36" t="n"/>
      <c r="Q66" s="37">
        <f>IF(A66="","",IFERROR(J66*P66,0))</f>
        <v/>
      </c>
      <c r="R66" s="4">
        <f>IF(A66="","",IF(K66&gt;=I66,"Concluída",IF(B66&lt;TODAY(),"Atrasada","Em andamento")))</f>
        <v/>
      </c>
      <c r="S66" s="10" t="n"/>
    </row>
    <row r="67" ht="24" customHeight="1">
      <c r="A67" s="2" t="n"/>
      <c r="B67" s="44" t="n"/>
      <c r="C67" s="2" t="n"/>
      <c r="D67" s="2" t="n"/>
      <c r="E67" s="11">
        <f>IF(D67="","",IFERROR(VLOOKUP(D67,'Produtos'!$A$2:$F$101,2,FALSE),"Produto não cadastrado"))</f>
        <v/>
      </c>
      <c r="F67" s="2" t="n"/>
      <c r="G67" s="2" t="n"/>
      <c r="H67" s="2" t="n"/>
      <c r="I67" s="5" t="n"/>
      <c r="J67" s="5" t="n"/>
      <c r="K67" s="5" t="n"/>
      <c r="L67" s="5" t="n"/>
      <c r="M67" s="34" t="n"/>
      <c r="N67" s="38">
        <f>IF(A67="","",IFERROR(K67/I67,0))</f>
        <v/>
      </c>
      <c r="O67" s="38">
        <f>IF(A67="","",IFERROR(L67/J67,0))</f>
        <v/>
      </c>
      <c r="P67" s="36" t="n"/>
      <c r="Q67" s="39">
        <f>IF(A67="","",IFERROR(J67*P67,0))</f>
        <v/>
      </c>
      <c r="R67" s="11">
        <f>IF(A67="","",IF(K67&gt;=I67,"Concluída",IF(B67&lt;TODAY(),"Atrasada","Em andamento")))</f>
        <v/>
      </c>
      <c r="S67" s="10" t="n"/>
    </row>
    <row r="68" ht="24" customHeight="1">
      <c r="A68" s="2" t="n"/>
      <c r="B68" s="44" t="n"/>
      <c r="C68" s="2" t="n"/>
      <c r="D68" s="2" t="n"/>
      <c r="E68" s="4">
        <f>IF(D68="","",IFERROR(VLOOKUP(D68,'Produtos'!$A$2:$F$101,2,FALSE),"Produto não cadastrado"))</f>
        <v/>
      </c>
      <c r="F68" s="2" t="n"/>
      <c r="G68" s="2" t="n"/>
      <c r="H68" s="2" t="n"/>
      <c r="I68" s="5" t="n"/>
      <c r="J68" s="5" t="n"/>
      <c r="K68" s="5" t="n"/>
      <c r="L68" s="5" t="n"/>
      <c r="M68" s="34" t="n"/>
      <c r="N68" s="35">
        <f>IF(A68="","",IFERROR(K68/I68,0))</f>
        <v/>
      </c>
      <c r="O68" s="35">
        <f>IF(A68="","",IFERROR(L68/J68,0))</f>
        <v/>
      </c>
      <c r="P68" s="36" t="n"/>
      <c r="Q68" s="37">
        <f>IF(A68="","",IFERROR(J68*P68,0))</f>
        <v/>
      </c>
      <c r="R68" s="4">
        <f>IF(A68="","",IF(K68&gt;=I68,"Concluída",IF(B68&lt;TODAY(),"Atrasada","Em andamento")))</f>
        <v/>
      </c>
      <c r="S68" s="10" t="n"/>
    </row>
    <row r="69" ht="24" customHeight="1">
      <c r="A69" s="2" t="n"/>
      <c r="B69" s="44" t="n"/>
      <c r="C69" s="2" t="n"/>
      <c r="D69" s="2" t="n"/>
      <c r="E69" s="11">
        <f>IF(D69="","",IFERROR(VLOOKUP(D69,'Produtos'!$A$2:$F$101,2,FALSE),"Produto não cadastrado"))</f>
        <v/>
      </c>
      <c r="F69" s="2" t="n"/>
      <c r="G69" s="2" t="n"/>
      <c r="H69" s="2" t="n"/>
      <c r="I69" s="5" t="n"/>
      <c r="J69" s="5" t="n"/>
      <c r="K69" s="5" t="n"/>
      <c r="L69" s="5" t="n"/>
      <c r="M69" s="34" t="n"/>
      <c r="N69" s="38">
        <f>IF(A69="","",IFERROR(K69/I69,0))</f>
        <v/>
      </c>
      <c r="O69" s="38">
        <f>IF(A69="","",IFERROR(L69/J69,0))</f>
        <v/>
      </c>
      <c r="P69" s="36" t="n"/>
      <c r="Q69" s="39">
        <f>IF(A69="","",IFERROR(J69*P69,0))</f>
        <v/>
      </c>
      <c r="R69" s="11">
        <f>IF(A69="","",IF(K69&gt;=I69,"Concluída",IF(B69&lt;TODAY(),"Atrasada","Em andamento")))</f>
        <v/>
      </c>
      <c r="S69" s="10" t="n"/>
    </row>
    <row r="70" ht="24" customHeight="1">
      <c r="A70" s="2" t="n"/>
      <c r="B70" s="44" t="n"/>
      <c r="C70" s="2" t="n"/>
      <c r="D70" s="2" t="n"/>
      <c r="E70" s="4">
        <f>IF(D70="","",IFERROR(VLOOKUP(D70,'Produtos'!$A$2:$F$101,2,FALSE),"Produto não cadastrado"))</f>
        <v/>
      </c>
      <c r="F70" s="2" t="n"/>
      <c r="G70" s="2" t="n"/>
      <c r="H70" s="2" t="n"/>
      <c r="I70" s="5" t="n"/>
      <c r="J70" s="5" t="n"/>
      <c r="K70" s="5" t="n"/>
      <c r="L70" s="5" t="n"/>
      <c r="M70" s="34" t="n"/>
      <c r="N70" s="35">
        <f>IF(A70="","",IFERROR(K70/I70,0))</f>
        <v/>
      </c>
      <c r="O70" s="35">
        <f>IF(A70="","",IFERROR(L70/J70,0))</f>
        <v/>
      </c>
      <c r="P70" s="36" t="n"/>
      <c r="Q70" s="37">
        <f>IF(A70="","",IFERROR(J70*P70,0))</f>
        <v/>
      </c>
      <c r="R70" s="4">
        <f>IF(A70="","",IF(K70&gt;=I70,"Concluída",IF(B70&lt;TODAY(),"Atrasada","Em andamento")))</f>
        <v/>
      </c>
      <c r="S70" s="10" t="n"/>
    </row>
    <row r="71" ht="24" customHeight="1">
      <c r="A71" s="2" t="n"/>
      <c r="B71" s="44" t="n"/>
      <c r="C71" s="2" t="n"/>
      <c r="D71" s="2" t="n"/>
      <c r="E71" s="11">
        <f>IF(D71="","",IFERROR(VLOOKUP(D71,'Produtos'!$A$2:$F$101,2,FALSE),"Produto não cadastrado"))</f>
        <v/>
      </c>
      <c r="F71" s="2" t="n"/>
      <c r="G71" s="2" t="n"/>
      <c r="H71" s="2" t="n"/>
      <c r="I71" s="5" t="n"/>
      <c r="J71" s="5" t="n"/>
      <c r="K71" s="5" t="n"/>
      <c r="L71" s="5" t="n"/>
      <c r="M71" s="34" t="n"/>
      <c r="N71" s="38">
        <f>IF(A71="","",IFERROR(K71/I71,0))</f>
        <v/>
      </c>
      <c r="O71" s="38">
        <f>IF(A71="","",IFERROR(L71/J71,0))</f>
        <v/>
      </c>
      <c r="P71" s="36" t="n"/>
      <c r="Q71" s="39">
        <f>IF(A71="","",IFERROR(J71*P71,0))</f>
        <v/>
      </c>
      <c r="R71" s="11">
        <f>IF(A71="","",IF(K71&gt;=I71,"Concluída",IF(B71&lt;TODAY(),"Atrasada","Em andamento")))</f>
        <v/>
      </c>
      <c r="S71" s="10" t="n"/>
    </row>
    <row r="72" ht="24" customHeight="1">
      <c r="A72" s="2" t="n"/>
      <c r="B72" s="44" t="n"/>
      <c r="C72" s="2" t="n"/>
      <c r="D72" s="2" t="n"/>
      <c r="E72" s="4">
        <f>IF(D72="","",IFERROR(VLOOKUP(D72,'Produtos'!$A$2:$F$101,2,FALSE),"Produto não cadastrado"))</f>
        <v/>
      </c>
      <c r="F72" s="2" t="n"/>
      <c r="G72" s="2" t="n"/>
      <c r="H72" s="2" t="n"/>
      <c r="I72" s="5" t="n"/>
      <c r="J72" s="5" t="n"/>
      <c r="K72" s="5" t="n"/>
      <c r="L72" s="5" t="n"/>
      <c r="M72" s="34" t="n"/>
      <c r="N72" s="35">
        <f>IF(A72="","",IFERROR(K72/I72,0))</f>
        <v/>
      </c>
      <c r="O72" s="35">
        <f>IF(A72="","",IFERROR(L72/J72,0))</f>
        <v/>
      </c>
      <c r="P72" s="36" t="n"/>
      <c r="Q72" s="37">
        <f>IF(A72="","",IFERROR(J72*P72,0))</f>
        <v/>
      </c>
      <c r="R72" s="4">
        <f>IF(A72="","",IF(K72&gt;=I72,"Concluída",IF(B72&lt;TODAY(),"Atrasada","Em andamento")))</f>
        <v/>
      </c>
      <c r="S72" s="10" t="n"/>
    </row>
    <row r="73" ht="24" customHeight="1">
      <c r="A73" s="2" t="n"/>
      <c r="B73" s="44" t="n"/>
      <c r="C73" s="2" t="n"/>
      <c r="D73" s="2" t="n"/>
      <c r="E73" s="11">
        <f>IF(D73="","",IFERROR(VLOOKUP(D73,'Produtos'!$A$2:$F$101,2,FALSE),"Produto não cadastrado"))</f>
        <v/>
      </c>
      <c r="F73" s="2" t="n"/>
      <c r="G73" s="2" t="n"/>
      <c r="H73" s="2" t="n"/>
      <c r="I73" s="5" t="n"/>
      <c r="J73" s="5" t="n"/>
      <c r="K73" s="5" t="n"/>
      <c r="L73" s="5" t="n"/>
      <c r="M73" s="34" t="n"/>
      <c r="N73" s="38">
        <f>IF(A73="","",IFERROR(K73/I73,0))</f>
        <v/>
      </c>
      <c r="O73" s="38">
        <f>IF(A73="","",IFERROR(L73/J73,0))</f>
        <v/>
      </c>
      <c r="P73" s="36" t="n"/>
      <c r="Q73" s="39">
        <f>IF(A73="","",IFERROR(J73*P73,0))</f>
        <v/>
      </c>
      <c r="R73" s="11">
        <f>IF(A73="","",IF(K73&gt;=I73,"Concluída",IF(B73&lt;TODAY(),"Atrasada","Em andamento")))</f>
        <v/>
      </c>
      <c r="S73" s="10" t="n"/>
    </row>
    <row r="74" ht="24" customHeight="1">
      <c r="A74" s="2" t="n"/>
      <c r="B74" s="44" t="n"/>
      <c r="C74" s="2" t="n"/>
      <c r="D74" s="2" t="n"/>
      <c r="E74" s="4">
        <f>IF(D74="","",IFERROR(VLOOKUP(D74,'Produtos'!$A$2:$F$101,2,FALSE),"Produto não cadastrado"))</f>
        <v/>
      </c>
      <c r="F74" s="2" t="n"/>
      <c r="G74" s="2" t="n"/>
      <c r="H74" s="2" t="n"/>
      <c r="I74" s="5" t="n"/>
      <c r="J74" s="5" t="n"/>
      <c r="K74" s="5" t="n"/>
      <c r="L74" s="5" t="n"/>
      <c r="M74" s="34" t="n"/>
      <c r="N74" s="35">
        <f>IF(A74="","",IFERROR(K74/I74,0))</f>
        <v/>
      </c>
      <c r="O74" s="35">
        <f>IF(A74="","",IFERROR(L74/J74,0))</f>
        <v/>
      </c>
      <c r="P74" s="36" t="n"/>
      <c r="Q74" s="37">
        <f>IF(A74="","",IFERROR(J74*P74,0))</f>
        <v/>
      </c>
      <c r="R74" s="4">
        <f>IF(A74="","",IF(K74&gt;=I74,"Concluída",IF(B74&lt;TODAY(),"Atrasada","Em andamento")))</f>
        <v/>
      </c>
      <c r="S74" s="10" t="n"/>
    </row>
    <row r="75" ht="24" customHeight="1">
      <c r="A75" s="2" t="n"/>
      <c r="B75" s="44" t="n"/>
      <c r="C75" s="2" t="n"/>
      <c r="D75" s="2" t="n"/>
      <c r="E75" s="11">
        <f>IF(D75="","",IFERROR(VLOOKUP(D75,'Produtos'!$A$2:$F$101,2,FALSE),"Produto não cadastrado"))</f>
        <v/>
      </c>
      <c r="F75" s="2" t="n"/>
      <c r="G75" s="2" t="n"/>
      <c r="H75" s="2" t="n"/>
      <c r="I75" s="5" t="n"/>
      <c r="J75" s="5" t="n"/>
      <c r="K75" s="5" t="n"/>
      <c r="L75" s="5" t="n"/>
      <c r="M75" s="34" t="n"/>
      <c r="N75" s="38">
        <f>IF(A75="","",IFERROR(K75/I75,0))</f>
        <v/>
      </c>
      <c r="O75" s="38">
        <f>IF(A75="","",IFERROR(L75/J75,0))</f>
        <v/>
      </c>
      <c r="P75" s="36" t="n"/>
      <c r="Q75" s="39">
        <f>IF(A75="","",IFERROR(J75*P75,0))</f>
        <v/>
      </c>
      <c r="R75" s="11">
        <f>IF(A75="","",IF(K75&gt;=I75,"Concluída",IF(B75&lt;TODAY(),"Atrasada","Em andamento")))</f>
        <v/>
      </c>
      <c r="S75" s="10" t="n"/>
    </row>
    <row r="76" ht="24" customHeight="1">
      <c r="A76" s="2" t="n"/>
      <c r="B76" s="44" t="n"/>
      <c r="C76" s="2" t="n"/>
      <c r="D76" s="2" t="n"/>
      <c r="E76" s="4">
        <f>IF(D76="","",IFERROR(VLOOKUP(D76,'Produtos'!$A$2:$F$101,2,FALSE),"Produto não cadastrado"))</f>
        <v/>
      </c>
      <c r="F76" s="2" t="n"/>
      <c r="G76" s="2" t="n"/>
      <c r="H76" s="2" t="n"/>
      <c r="I76" s="5" t="n"/>
      <c r="J76" s="5" t="n"/>
      <c r="K76" s="5" t="n"/>
      <c r="L76" s="5" t="n"/>
      <c r="M76" s="34" t="n"/>
      <c r="N76" s="35">
        <f>IF(A76="","",IFERROR(K76/I76,0))</f>
        <v/>
      </c>
      <c r="O76" s="35">
        <f>IF(A76="","",IFERROR(L76/J76,0))</f>
        <v/>
      </c>
      <c r="P76" s="36" t="n"/>
      <c r="Q76" s="37">
        <f>IF(A76="","",IFERROR(J76*P76,0))</f>
        <v/>
      </c>
      <c r="R76" s="4">
        <f>IF(A76="","",IF(K76&gt;=I76,"Concluída",IF(B76&lt;TODAY(),"Atrasada","Em andamento")))</f>
        <v/>
      </c>
      <c r="S76" s="10" t="n"/>
    </row>
    <row r="77" ht="24" customHeight="1">
      <c r="A77" s="2" t="n"/>
      <c r="B77" s="44" t="n"/>
      <c r="C77" s="2" t="n"/>
      <c r="D77" s="2" t="n"/>
      <c r="E77" s="11">
        <f>IF(D77="","",IFERROR(VLOOKUP(D77,'Produtos'!$A$2:$F$101,2,FALSE),"Produto não cadastrado"))</f>
        <v/>
      </c>
      <c r="F77" s="2" t="n"/>
      <c r="G77" s="2" t="n"/>
      <c r="H77" s="2" t="n"/>
      <c r="I77" s="5" t="n"/>
      <c r="J77" s="5" t="n"/>
      <c r="K77" s="5" t="n"/>
      <c r="L77" s="5" t="n"/>
      <c r="M77" s="34" t="n"/>
      <c r="N77" s="38">
        <f>IF(A77="","",IFERROR(K77/I77,0))</f>
        <v/>
      </c>
      <c r="O77" s="38">
        <f>IF(A77="","",IFERROR(L77/J77,0))</f>
        <v/>
      </c>
      <c r="P77" s="36" t="n"/>
      <c r="Q77" s="39">
        <f>IF(A77="","",IFERROR(J77*P77,0))</f>
        <v/>
      </c>
      <c r="R77" s="11">
        <f>IF(A77="","",IF(K77&gt;=I77,"Concluída",IF(B77&lt;TODAY(),"Atrasada","Em andamento")))</f>
        <v/>
      </c>
      <c r="S77" s="10" t="n"/>
    </row>
    <row r="78" ht="24" customHeight="1">
      <c r="A78" s="2" t="n"/>
      <c r="B78" s="44" t="n"/>
      <c r="C78" s="2" t="n"/>
      <c r="D78" s="2" t="n"/>
      <c r="E78" s="4">
        <f>IF(D78="","",IFERROR(VLOOKUP(D78,'Produtos'!$A$2:$F$101,2,FALSE),"Produto não cadastrado"))</f>
        <v/>
      </c>
      <c r="F78" s="2" t="n"/>
      <c r="G78" s="2" t="n"/>
      <c r="H78" s="2" t="n"/>
      <c r="I78" s="5" t="n"/>
      <c r="J78" s="5" t="n"/>
      <c r="K78" s="5" t="n"/>
      <c r="L78" s="5" t="n"/>
      <c r="M78" s="34" t="n"/>
      <c r="N78" s="35">
        <f>IF(A78="","",IFERROR(K78/I78,0))</f>
        <v/>
      </c>
      <c r="O78" s="35">
        <f>IF(A78="","",IFERROR(L78/J78,0))</f>
        <v/>
      </c>
      <c r="P78" s="36" t="n"/>
      <c r="Q78" s="37">
        <f>IF(A78="","",IFERROR(J78*P78,0))</f>
        <v/>
      </c>
      <c r="R78" s="4">
        <f>IF(A78="","",IF(K78&gt;=I78,"Concluída",IF(B78&lt;TODAY(),"Atrasada","Em andamento")))</f>
        <v/>
      </c>
      <c r="S78" s="10" t="n"/>
    </row>
    <row r="79" ht="24" customHeight="1">
      <c r="A79" s="2" t="n"/>
      <c r="B79" s="44" t="n"/>
      <c r="C79" s="2" t="n"/>
      <c r="D79" s="2" t="n"/>
      <c r="E79" s="11">
        <f>IF(D79="","",IFERROR(VLOOKUP(D79,'Produtos'!$A$2:$F$101,2,FALSE),"Produto não cadastrado"))</f>
        <v/>
      </c>
      <c r="F79" s="2" t="n"/>
      <c r="G79" s="2" t="n"/>
      <c r="H79" s="2" t="n"/>
      <c r="I79" s="5" t="n"/>
      <c r="J79" s="5" t="n"/>
      <c r="K79" s="5" t="n"/>
      <c r="L79" s="5" t="n"/>
      <c r="M79" s="34" t="n"/>
      <c r="N79" s="38">
        <f>IF(A79="","",IFERROR(K79/I79,0))</f>
        <v/>
      </c>
      <c r="O79" s="38">
        <f>IF(A79="","",IFERROR(L79/J79,0))</f>
        <v/>
      </c>
      <c r="P79" s="36" t="n"/>
      <c r="Q79" s="39">
        <f>IF(A79="","",IFERROR(J79*P79,0))</f>
        <v/>
      </c>
      <c r="R79" s="11">
        <f>IF(A79="","",IF(K79&gt;=I79,"Concluída",IF(B79&lt;TODAY(),"Atrasada","Em andamento")))</f>
        <v/>
      </c>
      <c r="S79" s="10" t="n"/>
    </row>
    <row r="80" ht="24" customHeight="1">
      <c r="A80" s="2" t="n"/>
      <c r="B80" s="44" t="n"/>
      <c r="C80" s="2" t="n"/>
      <c r="D80" s="2" t="n"/>
      <c r="E80" s="4">
        <f>IF(D80="","",IFERROR(VLOOKUP(D80,'Produtos'!$A$2:$F$101,2,FALSE),"Produto não cadastrado"))</f>
        <v/>
      </c>
      <c r="F80" s="2" t="n"/>
      <c r="G80" s="2" t="n"/>
      <c r="H80" s="2" t="n"/>
      <c r="I80" s="5" t="n"/>
      <c r="J80" s="5" t="n"/>
      <c r="K80" s="5" t="n"/>
      <c r="L80" s="5" t="n"/>
      <c r="M80" s="34" t="n"/>
      <c r="N80" s="35">
        <f>IF(A80="","",IFERROR(K80/I80,0))</f>
        <v/>
      </c>
      <c r="O80" s="35">
        <f>IF(A80="","",IFERROR(L80/J80,0))</f>
        <v/>
      </c>
      <c r="P80" s="36" t="n"/>
      <c r="Q80" s="37">
        <f>IF(A80="","",IFERROR(J80*P80,0))</f>
        <v/>
      </c>
      <c r="R80" s="4">
        <f>IF(A80="","",IF(K80&gt;=I80,"Concluída",IF(B80&lt;TODAY(),"Atrasada","Em andamento")))</f>
        <v/>
      </c>
      <c r="S80" s="10" t="n"/>
    </row>
    <row r="81" ht="24" customHeight="1">
      <c r="A81" s="2" t="n"/>
      <c r="B81" s="44" t="n"/>
      <c r="C81" s="2" t="n"/>
      <c r="D81" s="2" t="n"/>
      <c r="E81" s="11">
        <f>IF(D81="","",IFERROR(VLOOKUP(D81,'Produtos'!$A$2:$F$101,2,FALSE),"Produto não cadastrado"))</f>
        <v/>
      </c>
      <c r="F81" s="2" t="n"/>
      <c r="G81" s="2" t="n"/>
      <c r="H81" s="2" t="n"/>
      <c r="I81" s="5" t="n"/>
      <c r="J81" s="5" t="n"/>
      <c r="K81" s="5" t="n"/>
      <c r="L81" s="5" t="n"/>
      <c r="M81" s="34" t="n"/>
      <c r="N81" s="38">
        <f>IF(A81="","",IFERROR(K81/I81,0))</f>
        <v/>
      </c>
      <c r="O81" s="38">
        <f>IF(A81="","",IFERROR(L81/J81,0))</f>
        <v/>
      </c>
      <c r="P81" s="36" t="n"/>
      <c r="Q81" s="39">
        <f>IF(A81="","",IFERROR(J81*P81,0))</f>
        <v/>
      </c>
      <c r="R81" s="11">
        <f>IF(A81="","",IF(K81&gt;=I81,"Concluída",IF(B81&lt;TODAY(),"Atrasada","Em andamento")))</f>
        <v/>
      </c>
      <c r="S81" s="10" t="n"/>
    </row>
    <row r="82" ht="24" customHeight="1">
      <c r="A82" s="2" t="n"/>
      <c r="B82" s="44" t="n"/>
      <c r="C82" s="2" t="n"/>
      <c r="D82" s="2" t="n"/>
      <c r="E82" s="4">
        <f>IF(D82="","",IFERROR(VLOOKUP(D82,'Produtos'!$A$2:$F$101,2,FALSE),"Produto não cadastrado"))</f>
        <v/>
      </c>
      <c r="F82" s="2" t="n"/>
      <c r="G82" s="2" t="n"/>
      <c r="H82" s="2" t="n"/>
      <c r="I82" s="5" t="n"/>
      <c r="J82" s="5" t="n"/>
      <c r="K82" s="5" t="n"/>
      <c r="L82" s="5" t="n"/>
      <c r="M82" s="34" t="n"/>
      <c r="N82" s="35">
        <f>IF(A82="","",IFERROR(K82/I82,0))</f>
        <v/>
      </c>
      <c r="O82" s="35">
        <f>IF(A82="","",IFERROR(L82/J82,0))</f>
        <v/>
      </c>
      <c r="P82" s="36" t="n"/>
      <c r="Q82" s="37">
        <f>IF(A82="","",IFERROR(J82*P82,0))</f>
        <v/>
      </c>
      <c r="R82" s="4">
        <f>IF(A82="","",IF(K82&gt;=I82,"Concluída",IF(B82&lt;TODAY(),"Atrasada","Em andamento")))</f>
        <v/>
      </c>
      <c r="S82" s="10" t="n"/>
    </row>
    <row r="83" ht="24" customHeight="1">
      <c r="A83" s="2" t="n"/>
      <c r="B83" s="44" t="n"/>
      <c r="C83" s="2" t="n"/>
      <c r="D83" s="2" t="n"/>
      <c r="E83" s="11">
        <f>IF(D83="","",IFERROR(VLOOKUP(D83,'Produtos'!$A$2:$F$101,2,FALSE),"Produto não cadastrado"))</f>
        <v/>
      </c>
      <c r="F83" s="2" t="n"/>
      <c r="G83" s="2" t="n"/>
      <c r="H83" s="2" t="n"/>
      <c r="I83" s="5" t="n"/>
      <c r="J83" s="5" t="n"/>
      <c r="K83" s="5" t="n"/>
      <c r="L83" s="5" t="n"/>
      <c r="M83" s="34" t="n"/>
      <c r="N83" s="38">
        <f>IF(A83="","",IFERROR(K83/I83,0))</f>
        <v/>
      </c>
      <c r="O83" s="38">
        <f>IF(A83="","",IFERROR(L83/J83,0))</f>
        <v/>
      </c>
      <c r="P83" s="36" t="n"/>
      <c r="Q83" s="39">
        <f>IF(A83="","",IFERROR(J83*P83,0))</f>
        <v/>
      </c>
      <c r="R83" s="11">
        <f>IF(A83="","",IF(K83&gt;=I83,"Concluída",IF(B83&lt;TODAY(),"Atrasada","Em andamento")))</f>
        <v/>
      </c>
      <c r="S83" s="10" t="n"/>
    </row>
    <row r="84" ht="24" customHeight="1">
      <c r="A84" s="2" t="n"/>
      <c r="B84" s="44" t="n"/>
      <c r="C84" s="2" t="n"/>
      <c r="D84" s="2" t="n"/>
      <c r="E84" s="4">
        <f>IF(D84="","",IFERROR(VLOOKUP(D84,'Produtos'!$A$2:$F$101,2,FALSE),"Produto não cadastrado"))</f>
        <v/>
      </c>
      <c r="F84" s="2" t="n"/>
      <c r="G84" s="2" t="n"/>
      <c r="H84" s="2" t="n"/>
      <c r="I84" s="5" t="n"/>
      <c r="J84" s="5" t="n"/>
      <c r="K84" s="5" t="n"/>
      <c r="L84" s="5" t="n"/>
      <c r="M84" s="34" t="n"/>
      <c r="N84" s="35">
        <f>IF(A84="","",IFERROR(K84/I84,0))</f>
        <v/>
      </c>
      <c r="O84" s="35">
        <f>IF(A84="","",IFERROR(L84/J84,0))</f>
        <v/>
      </c>
      <c r="P84" s="36" t="n"/>
      <c r="Q84" s="37">
        <f>IF(A84="","",IFERROR(J84*P84,0))</f>
        <v/>
      </c>
      <c r="R84" s="4">
        <f>IF(A84="","",IF(K84&gt;=I84,"Concluída",IF(B84&lt;TODAY(),"Atrasada","Em andamento")))</f>
        <v/>
      </c>
      <c r="S84" s="10" t="n"/>
    </row>
    <row r="85" ht="24" customHeight="1">
      <c r="A85" s="2" t="n"/>
      <c r="B85" s="44" t="n"/>
      <c r="C85" s="2" t="n"/>
      <c r="D85" s="2" t="n"/>
      <c r="E85" s="11">
        <f>IF(D85="","",IFERROR(VLOOKUP(D85,'Produtos'!$A$2:$F$101,2,FALSE),"Produto não cadastrado"))</f>
        <v/>
      </c>
      <c r="F85" s="2" t="n"/>
      <c r="G85" s="2" t="n"/>
      <c r="H85" s="2" t="n"/>
      <c r="I85" s="5" t="n"/>
      <c r="J85" s="5" t="n"/>
      <c r="K85" s="5" t="n"/>
      <c r="L85" s="5" t="n"/>
      <c r="M85" s="34" t="n"/>
      <c r="N85" s="38">
        <f>IF(A85="","",IFERROR(K85/I85,0))</f>
        <v/>
      </c>
      <c r="O85" s="38">
        <f>IF(A85="","",IFERROR(L85/J85,0))</f>
        <v/>
      </c>
      <c r="P85" s="36" t="n"/>
      <c r="Q85" s="39">
        <f>IF(A85="","",IFERROR(J85*P85,0))</f>
        <v/>
      </c>
      <c r="R85" s="11">
        <f>IF(A85="","",IF(K85&gt;=I85,"Concluída",IF(B85&lt;TODAY(),"Atrasada","Em andamento")))</f>
        <v/>
      </c>
      <c r="S85" s="10" t="n"/>
    </row>
    <row r="86" ht="24" customHeight="1">
      <c r="A86" s="2" t="n"/>
      <c r="B86" s="44" t="n"/>
      <c r="C86" s="2" t="n"/>
      <c r="D86" s="2" t="n"/>
      <c r="E86" s="4">
        <f>IF(D86="","",IFERROR(VLOOKUP(D86,'Produtos'!$A$2:$F$101,2,FALSE),"Produto não cadastrado"))</f>
        <v/>
      </c>
      <c r="F86" s="2" t="n"/>
      <c r="G86" s="2" t="n"/>
      <c r="H86" s="2" t="n"/>
      <c r="I86" s="5" t="n"/>
      <c r="J86" s="5" t="n"/>
      <c r="K86" s="5" t="n"/>
      <c r="L86" s="5" t="n"/>
      <c r="M86" s="34" t="n"/>
      <c r="N86" s="35">
        <f>IF(A86="","",IFERROR(K86/I86,0))</f>
        <v/>
      </c>
      <c r="O86" s="35">
        <f>IF(A86="","",IFERROR(L86/J86,0))</f>
        <v/>
      </c>
      <c r="P86" s="36" t="n"/>
      <c r="Q86" s="37">
        <f>IF(A86="","",IFERROR(J86*P86,0))</f>
        <v/>
      </c>
      <c r="R86" s="4">
        <f>IF(A86="","",IF(K86&gt;=I86,"Concluída",IF(B86&lt;TODAY(),"Atrasada","Em andamento")))</f>
        <v/>
      </c>
      <c r="S86" s="10" t="n"/>
    </row>
    <row r="87" ht="24" customHeight="1">
      <c r="A87" s="2" t="n"/>
      <c r="B87" s="44" t="n"/>
      <c r="C87" s="2" t="n"/>
      <c r="D87" s="2" t="n"/>
      <c r="E87" s="11">
        <f>IF(D87="","",IFERROR(VLOOKUP(D87,'Produtos'!$A$2:$F$101,2,FALSE),"Produto não cadastrado"))</f>
        <v/>
      </c>
      <c r="F87" s="2" t="n"/>
      <c r="G87" s="2" t="n"/>
      <c r="H87" s="2" t="n"/>
      <c r="I87" s="5" t="n"/>
      <c r="J87" s="5" t="n"/>
      <c r="K87" s="5" t="n"/>
      <c r="L87" s="5" t="n"/>
      <c r="M87" s="34" t="n"/>
      <c r="N87" s="38">
        <f>IF(A87="","",IFERROR(K87/I87,0))</f>
        <v/>
      </c>
      <c r="O87" s="38">
        <f>IF(A87="","",IFERROR(L87/J87,0))</f>
        <v/>
      </c>
      <c r="P87" s="36" t="n"/>
      <c r="Q87" s="39">
        <f>IF(A87="","",IFERROR(J87*P87,0))</f>
        <v/>
      </c>
      <c r="R87" s="11">
        <f>IF(A87="","",IF(K87&gt;=I87,"Concluída",IF(B87&lt;TODAY(),"Atrasada","Em andamento")))</f>
        <v/>
      </c>
      <c r="S87" s="10" t="n"/>
    </row>
    <row r="88" ht="24" customHeight="1">
      <c r="A88" s="2" t="n"/>
      <c r="B88" s="44" t="n"/>
      <c r="C88" s="2" t="n"/>
      <c r="D88" s="2" t="n"/>
      <c r="E88" s="4">
        <f>IF(D88="","",IFERROR(VLOOKUP(D88,'Produtos'!$A$2:$F$101,2,FALSE),"Produto não cadastrado"))</f>
        <v/>
      </c>
      <c r="F88" s="2" t="n"/>
      <c r="G88" s="2" t="n"/>
      <c r="H88" s="2" t="n"/>
      <c r="I88" s="5" t="n"/>
      <c r="J88" s="5" t="n"/>
      <c r="K88" s="5" t="n"/>
      <c r="L88" s="5" t="n"/>
      <c r="M88" s="34" t="n"/>
      <c r="N88" s="35">
        <f>IF(A88="","",IFERROR(K88/I88,0))</f>
        <v/>
      </c>
      <c r="O88" s="35">
        <f>IF(A88="","",IFERROR(L88/J88,0))</f>
        <v/>
      </c>
      <c r="P88" s="36" t="n"/>
      <c r="Q88" s="37">
        <f>IF(A88="","",IFERROR(J88*P88,0))</f>
        <v/>
      </c>
      <c r="R88" s="4">
        <f>IF(A88="","",IF(K88&gt;=I88,"Concluída",IF(B88&lt;TODAY(),"Atrasada","Em andamento")))</f>
        <v/>
      </c>
      <c r="S88" s="10" t="n"/>
    </row>
    <row r="89" ht="24" customHeight="1">
      <c r="A89" s="2" t="n"/>
      <c r="B89" s="44" t="n"/>
      <c r="C89" s="2" t="n"/>
      <c r="D89" s="2" t="n"/>
      <c r="E89" s="11">
        <f>IF(D89="","",IFERROR(VLOOKUP(D89,'Produtos'!$A$2:$F$101,2,FALSE),"Produto não cadastrado"))</f>
        <v/>
      </c>
      <c r="F89" s="2" t="n"/>
      <c r="G89" s="2" t="n"/>
      <c r="H89" s="2" t="n"/>
      <c r="I89" s="5" t="n"/>
      <c r="J89" s="5" t="n"/>
      <c r="K89" s="5" t="n"/>
      <c r="L89" s="5" t="n"/>
      <c r="M89" s="34" t="n"/>
      <c r="N89" s="38">
        <f>IF(A89="","",IFERROR(K89/I89,0))</f>
        <v/>
      </c>
      <c r="O89" s="38">
        <f>IF(A89="","",IFERROR(L89/J89,0))</f>
        <v/>
      </c>
      <c r="P89" s="36" t="n"/>
      <c r="Q89" s="39">
        <f>IF(A89="","",IFERROR(J89*P89,0))</f>
        <v/>
      </c>
      <c r="R89" s="11">
        <f>IF(A89="","",IF(K89&gt;=I89,"Concluída",IF(B89&lt;TODAY(),"Atrasada","Em andamento")))</f>
        <v/>
      </c>
      <c r="S89" s="10" t="n"/>
    </row>
    <row r="90" ht="24" customHeight="1">
      <c r="A90" s="2" t="n"/>
      <c r="B90" s="44" t="n"/>
      <c r="C90" s="2" t="n"/>
      <c r="D90" s="2" t="n"/>
      <c r="E90" s="4">
        <f>IF(D90="","",IFERROR(VLOOKUP(D90,'Produtos'!$A$2:$F$101,2,FALSE),"Produto não cadastrado"))</f>
        <v/>
      </c>
      <c r="F90" s="2" t="n"/>
      <c r="G90" s="2" t="n"/>
      <c r="H90" s="2" t="n"/>
      <c r="I90" s="5" t="n"/>
      <c r="J90" s="5" t="n"/>
      <c r="K90" s="5" t="n"/>
      <c r="L90" s="5" t="n"/>
      <c r="M90" s="34" t="n"/>
      <c r="N90" s="35">
        <f>IF(A90="","",IFERROR(K90/I90,0))</f>
        <v/>
      </c>
      <c r="O90" s="35">
        <f>IF(A90="","",IFERROR(L90/J90,0))</f>
        <v/>
      </c>
      <c r="P90" s="36" t="n"/>
      <c r="Q90" s="37">
        <f>IF(A90="","",IFERROR(J90*P90,0))</f>
        <v/>
      </c>
      <c r="R90" s="4">
        <f>IF(A90="","",IF(K90&gt;=I90,"Concluída",IF(B90&lt;TODAY(),"Atrasada","Em andamento")))</f>
        <v/>
      </c>
      <c r="S90" s="10" t="n"/>
    </row>
    <row r="91" ht="24" customHeight="1">
      <c r="A91" s="2" t="n"/>
      <c r="B91" s="44" t="n"/>
      <c r="C91" s="2" t="n"/>
      <c r="D91" s="2" t="n"/>
      <c r="E91" s="11">
        <f>IF(D91="","",IFERROR(VLOOKUP(D91,'Produtos'!$A$2:$F$101,2,FALSE),"Produto não cadastrado"))</f>
        <v/>
      </c>
      <c r="F91" s="2" t="n"/>
      <c r="G91" s="2" t="n"/>
      <c r="H91" s="2" t="n"/>
      <c r="I91" s="5" t="n"/>
      <c r="J91" s="5" t="n"/>
      <c r="K91" s="5" t="n"/>
      <c r="L91" s="5" t="n"/>
      <c r="M91" s="34" t="n"/>
      <c r="N91" s="38">
        <f>IF(A91="","",IFERROR(K91/I91,0))</f>
        <v/>
      </c>
      <c r="O91" s="38">
        <f>IF(A91="","",IFERROR(L91/J91,0))</f>
        <v/>
      </c>
      <c r="P91" s="36" t="n"/>
      <c r="Q91" s="39">
        <f>IF(A91="","",IFERROR(J91*P91,0))</f>
        <v/>
      </c>
      <c r="R91" s="11">
        <f>IF(A91="","",IF(K91&gt;=I91,"Concluída",IF(B91&lt;TODAY(),"Atrasada","Em andamento")))</f>
        <v/>
      </c>
      <c r="S91" s="10" t="n"/>
    </row>
    <row r="92" ht="24" customHeight="1">
      <c r="A92" s="2" t="n"/>
      <c r="B92" s="44" t="n"/>
      <c r="C92" s="2" t="n"/>
      <c r="D92" s="2" t="n"/>
      <c r="E92" s="4">
        <f>IF(D92="","",IFERROR(VLOOKUP(D92,'Produtos'!$A$2:$F$101,2,FALSE),"Produto não cadastrado"))</f>
        <v/>
      </c>
      <c r="F92" s="2" t="n"/>
      <c r="G92" s="2" t="n"/>
      <c r="H92" s="2" t="n"/>
      <c r="I92" s="5" t="n"/>
      <c r="J92" s="5" t="n"/>
      <c r="K92" s="5" t="n"/>
      <c r="L92" s="5" t="n"/>
      <c r="M92" s="34" t="n"/>
      <c r="N92" s="35">
        <f>IF(A92="","",IFERROR(K92/I92,0))</f>
        <v/>
      </c>
      <c r="O92" s="35">
        <f>IF(A92="","",IFERROR(L92/J92,0))</f>
        <v/>
      </c>
      <c r="P92" s="36" t="n"/>
      <c r="Q92" s="37">
        <f>IF(A92="","",IFERROR(J92*P92,0))</f>
        <v/>
      </c>
      <c r="R92" s="4">
        <f>IF(A92="","",IF(K92&gt;=I92,"Concluída",IF(B92&lt;TODAY(),"Atrasada","Em andamento")))</f>
        <v/>
      </c>
      <c r="S92" s="10" t="n"/>
    </row>
    <row r="93" ht="24" customHeight="1">
      <c r="A93" s="2" t="n"/>
      <c r="B93" s="44" t="n"/>
      <c r="C93" s="2" t="n"/>
      <c r="D93" s="2" t="n"/>
      <c r="E93" s="11">
        <f>IF(D93="","",IFERROR(VLOOKUP(D93,'Produtos'!$A$2:$F$101,2,FALSE),"Produto não cadastrado"))</f>
        <v/>
      </c>
      <c r="F93" s="2" t="n"/>
      <c r="G93" s="2" t="n"/>
      <c r="H93" s="2" t="n"/>
      <c r="I93" s="5" t="n"/>
      <c r="J93" s="5" t="n"/>
      <c r="K93" s="5" t="n"/>
      <c r="L93" s="5" t="n"/>
      <c r="M93" s="34" t="n"/>
      <c r="N93" s="38">
        <f>IF(A93="","",IFERROR(K93/I93,0))</f>
        <v/>
      </c>
      <c r="O93" s="38">
        <f>IF(A93="","",IFERROR(L93/J93,0))</f>
        <v/>
      </c>
      <c r="P93" s="36" t="n"/>
      <c r="Q93" s="39">
        <f>IF(A93="","",IFERROR(J93*P93,0))</f>
        <v/>
      </c>
      <c r="R93" s="11">
        <f>IF(A93="","",IF(K93&gt;=I93,"Concluída",IF(B93&lt;TODAY(),"Atrasada","Em andamento")))</f>
        <v/>
      </c>
      <c r="S93" s="10" t="n"/>
    </row>
    <row r="94" ht="24" customHeight="1">
      <c r="A94" s="2" t="n"/>
      <c r="B94" s="44" t="n"/>
      <c r="C94" s="2" t="n"/>
      <c r="D94" s="2" t="n"/>
      <c r="E94" s="4">
        <f>IF(D94="","",IFERROR(VLOOKUP(D94,'Produtos'!$A$2:$F$101,2,FALSE),"Produto não cadastrado"))</f>
        <v/>
      </c>
      <c r="F94" s="2" t="n"/>
      <c r="G94" s="2" t="n"/>
      <c r="H94" s="2" t="n"/>
      <c r="I94" s="5" t="n"/>
      <c r="J94" s="5" t="n"/>
      <c r="K94" s="5" t="n"/>
      <c r="L94" s="5" t="n"/>
      <c r="M94" s="34" t="n"/>
      <c r="N94" s="35">
        <f>IF(A94="","",IFERROR(K94/I94,0))</f>
        <v/>
      </c>
      <c r="O94" s="35">
        <f>IF(A94="","",IFERROR(L94/J94,0))</f>
        <v/>
      </c>
      <c r="P94" s="36" t="n"/>
      <c r="Q94" s="37">
        <f>IF(A94="","",IFERROR(J94*P94,0))</f>
        <v/>
      </c>
      <c r="R94" s="4">
        <f>IF(A94="","",IF(K94&gt;=I94,"Concluída",IF(B94&lt;TODAY(),"Atrasada","Em andamento")))</f>
        <v/>
      </c>
      <c r="S94" s="10" t="n"/>
    </row>
    <row r="95" ht="24" customHeight="1">
      <c r="A95" s="2" t="n"/>
      <c r="B95" s="44" t="n"/>
      <c r="C95" s="2" t="n"/>
      <c r="D95" s="2" t="n"/>
      <c r="E95" s="11">
        <f>IF(D95="","",IFERROR(VLOOKUP(D95,'Produtos'!$A$2:$F$101,2,FALSE),"Produto não cadastrado"))</f>
        <v/>
      </c>
      <c r="F95" s="2" t="n"/>
      <c r="G95" s="2" t="n"/>
      <c r="H95" s="2" t="n"/>
      <c r="I95" s="5" t="n"/>
      <c r="J95" s="5" t="n"/>
      <c r="K95" s="5" t="n"/>
      <c r="L95" s="5" t="n"/>
      <c r="M95" s="34" t="n"/>
      <c r="N95" s="38">
        <f>IF(A95="","",IFERROR(K95/I95,0))</f>
        <v/>
      </c>
      <c r="O95" s="38">
        <f>IF(A95="","",IFERROR(L95/J95,0))</f>
        <v/>
      </c>
      <c r="P95" s="36" t="n"/>
      <c r="Q95" s="39">
        <f>IF(A95="","",IFERROR(J95*P95,0))</f>
        <v/>
      </c>
      <c r="R95" s="11">
        <f>IF(A95="","",IF(K95&gt;=I95,"Concluída",IF(B95&lt;TODAY(),"Atrasada","Em andamento")))</f>
        <v/>
      </c>
      <c r="S95" s="10" t="n"/>
    </row>
    <row r="96" ht="24" customHeight="1">
      <c r="A96" s="2" t="n"/>
      <c r="B96" s="44" t="n"/>
      <c r="C96" s="2" t="n"/>
      <c r="D96" s="2" t="n"/>
      <c r="E96" s="4">
        <f>IF(D96="","",IFERROR(VLOOKUP(D96,'Produtos'!$A$2:$F$101,2,FALSE),"Produto não cadastrado"))</f>
        <v/>
      </c>
      <c r="F96" s="2" t="n"/>
      <c r="G96" s="2" t="n"/>
      <c r="H96" s="2" t="n"/>
      <c r="I96" s="5" t="n"/>
      <c r="J96" s="5" t="n"/>
      <c r="K96" s="5" t="n"/>
      <c r="L96" s="5" t="n"/>
      <c r="M96" s="34" t="n"/>
      <c r="N96" s="35">
        <f>IF(A96="","",IFERROR(K96/I96,0))</f>
        <v/>
      </c>
      <c r="O96" s="35">
        <f>IF(A96="","",IFERROR(L96/J96,0))</f>
        <v/>
      </c>
      <c r="P96" s="36" t="n"/>
      <c r="Q96" s="37">
        <f>IF(A96="","",IFERROR(J96*P96,0))</f>
        <v/>
      </c>
      <c r="R96" s="4">
        <f>IF(A96="","",IF(K96&gt;=I96,"Concluída",IF(B96&lt;TODAY(),"Atrasada","Em andamento")))</f>
        <v/>
      </c>
      <c r="S96" s="10" t="n"/>
    </row>
    <row r="97" ht="24" customHeight="1">
      <c r="A97" s="2" t="n"/>
      <c r="B97" s="44" t="n"/>
      <c r="C97" s="2" t="n"/>
      <c r="D97" s="2" t="n"/>
      <c r="E97" s="11">
        <f>IF(D97="","",IFERROR(VLOOKUP(D97,'Produtos'!$A$2:$F$101,2,FALSE),"Produto não cadastrado"))</f>
        <v/>
      </c>
      <c r="F97" s="2" t="n"/>
      <c r="G97" s="2" t="n"/>
      <c r="H97" s="2" t="n"/>
      <c r="I97" s="5" t="n"/>
      <c r="J97" s="5" t="n"/>
      <c r="K97" s="5" t="n"/>
      <c r="L97" s="5" t="n"/>
      <c r="M97" s="34" t="n"/>
      <c r="N97" s="38">
        <f>IF(A97="","",IFERROR(K97/I97,0))</f>
        <v/>
      </c>
      <c r="O97" s="38">
        <f>IF(A97="","",IFERROR(L97/J97,0))</f>
        <v/>
      </c>
      <c r="P97" s="36" t="n"/>
      <c r="Q97" s="39">
        <f>IF(A97="","",IFERROR(J97*P97,0))</f>
        <v/>
      </c>
      <c r="R97" s="11">
        <f>IF(A97="","",IF(K97&gt;=I97,"Concluída",IF(B97&lt;TODAY(),"Atrasada","Em andamento")))</f>
        <v/>
      </c>
      <c r="S97" s="10" t="n"/>
    </row>
    <row r="98" ht="24" customHeight="1">
      <c r="A98" s="2" t="n"/>
      <c r="B98" s="44" t="n"/>
      <c r="C98" s="2" t="n"/>
      <c r="D98" s="2" t="n"/>
      <c r="E98" s="4">
        <f>IF(D98="","",IFERROR(VLOOKUP(D98,'Produtos'!$A$2:$F$101,2,FALSE),"Produto não cadastrado"))</f>
        <v/>
      </c>
      <c r="F98" s="2" t="n"/>
      <c r="G98" s="2" t="n"/>
      <c r="H98" s="2" t="n"/>
      <c r="I98" s="5" t="n"/>
      <c r="J98" s="5" t="n"/>
      <c r="K98" s="5" t="n"/>
      <c r="L98" s="5" t="n"/>
      <c r="M98" s="34" t="n"/>
      <c r="N98" s="35">
        <f>IF(A98="","",IFERROR(K98/I98,0))</f>
        <v/>
      </c>
      <c r="O98" s="35">
        <f>IF(A98="","",IFERROR(L98/J98,0))</f>
        <v/>
      </c>
      <c r="P98" s="36" t="n"/>
      <c r="Q98" s="37">
        <f>IF(A98="","",IFERROR(J98*P98,0))</f>
        <v/>
      </c>
      <c r="R98" s="4">
        <f>IF(A98="","",IF(K98&gt;=I98,"Concluída",IF(B98&lt;TODAY(),"Atrasada","Em andamento")))</f>
        <v/>
      </c>
      <c r="S98" s="10" t="n"/>
    </row>
    <row r="99" ht="24" customHeight="1">
      <c r="A99" s="2" t="n"/>
      <c r="B99" s="44" t="n"/>
      <c r="C99" s="2" t="n"/>
      <c r="D99" s="2" t="n"/>
      <c r="E99" s="11">
        <f>IF(D99="","",IFERROR(VLOOKUP(D99,'Produtos'!$A$2:$F$101,2,FALSE),"Produto não cadastrado"))</f>
        <v/>
      </c>
      <c r="F99" s="2" t="n"/>
      <c r="G99" s="2" t="n"/>
      <c r="H99" s="2" t="n"/>
      <c r="I99" s="5" t="n"/>
      <c r="J99" s="5" t="n"/>
      <c r="K99" s="5" t="n"/>
      <c r="L99" s="5" t="n"/>
      <c r="M99" s="34" t="n"/>
      <c r="N99" s="38">
        <f>IF(A99="","",IFERROR(K99/I99,0))</f>
        <v/>
      </c>
      <c r="O99" s="38">
        <f>IF(A99="","",IFERROR(L99/J99,0))</f>
        <v/>
      </c>
      <c r="P99" s="36" t="n"/>
      <c r="Q99" s="39">
        <f>IF(A99="","",IFERROR(J99*P99,0))</f>
        <v/>
      </c>
      <c r="R99" s="11">
        <f>IF(A99="","",IF(K99&gt;=I99,"Concluída",IF(B99&lt;TODAY(),"Atrasada","Em andamento")))</f>
        <v/>
      </c>
      <c r="S99" s="10" t="n"/>
    </row>
    <row r="100" ht="24" customHeight="1">
      <c r="A100" s="2" t="n"/>
      <c r="B100" s="44" t="n"/>
      <c r="C100" s="2" t="n"/>
      <c r="D100" s="2" t="n"/>
      <c r="E100" s="4">
        <f>IF(D100="","",IFERROR(VLOOKUP(D100,'Produtos'!$A$2:$F$101,2,FALSE),"Produto não cadastrado"))</f>
        <v/>
      </c>
      <c r="F100" s="2" t="n"/>
      <c r="G100" s="2" t="n"/>
      <c r="H100" s="2" t="n"/>
      <c r="I100" s="5" t="n"/>
      <c r="J100" s="5" t="n"/>
      <c r="K100" s="5" t="n"/>
      <c r="L100" s="5" t="n"/>
      <c r="M100" s="34" t="n"/>
      <c r="N100" s="35">
        <f>IF(A100="","",IFERROR(K100/I100,0))</f>
        <v/>
      </c>
      <c r="O100" s="35">
        <f>IF(A100="","",IFERROR(L100/J100,0))</f>
        <v/>
      </c>
      <c r="P100" s="36" t="n"/>
      <c r="Q100" s="37">
        <f>IF(A100="","",IFERROR(J100*P100,0))</f>
        <v/>
      </c>
      <c r="R100" s="4">
        <f>IF(A100="","",IF(K100&gt;=I100,"Concluída",IF(B100&lt;TODAY(),"Atrasada","Em andamento")))</f>
        <v/>
      </c>
      <c r="S100" s="10" t="n"/>
    </row>
    <row r="101" ht="24" customHeight="1">
      <c r="A101" s="2" t="n"/>
      <c r="B101" s="44" t="n"/>
      <c r="C101" s="2" t="n"/>
      <c r="D101" s="2" t="n"/>
      <c r="E101" s="11">
        <f>IF(D101="","",IFERROR(VLOOKUP(D101,'Produtos'!$A$2:$F$101,2,FALSE),"Produto não cadastrado"))</f>
        <v/>
      </c>
      <c r="F101" s="2" t="n"/>
      <c r="G101" s="2" t="n"/>
      <c r="H101" s="2" t="n"/>
      <c r="I101" s="5" t="n"/>
      <c r="J101" s="5" t="n"/>
      <c r="K101" s="5" t="n"/>
      <c r="L101" s="5" t="n"/>
      <c r="M101" s="34" t="n"/>
      <c r="N101" s="38">
        <f>IF(A101="","",IFERROR(K101/I101,0))</f>
        <v/>
      </c>
      <c r="O101" s="38">
        <f>IF(A101="","",IFERROR(L101/J101,0))</f>
        <v/>
      </c>
      <c r="P101" s="36" t="n"/>
      <c r="Q101" s="39">
        <f>IF(A101="","",IFERROR(J101*P101,0))</f>
        <v/>
      </c>
      <c r="R101" s="11">
        <f>IF(A101="","",IF(K101&gt;=I101,"Concluída",IF(B101&lt;TODAY(),"Atrasada","Em andamento")))</f>
        <v/>
      </c>
      <c r="S101" s="10" t="n"/>
    </row>
  </sheetData>
  <autoFilter ref="A1:S101"/>
  <conditionalFormatting sqref="N2:N101">
    <cfRule type="expression" priority="1" dxfId="0" stopIfTrue="1">
      <formula>AND($A2&lt;&gt;"",$N2&lt;0.9)</formula>
    </cfRule>
    <cfRule type="expression" priority="2" dxfId="1" stopIfTrue="1">
      <formula>AND($A2&lt;&gt;"",$N2&gt;=1)</formula>
    </cfRule>
  </conditionalFormatting>
  <conditionalFormatting sqref="O2:O101">
    <cfRule type="expression" priority="3" dxfId="0" stopIfTrue="1">
      <formula>AND($A2&lt;&gt;"",$O2&gt;0.05)</formula>
    </cfRule>
  </conditionalFormatting>
  <dataValidations count="2">
    <dataValidation sqref="C2:C101" showErrorMessage="1" showInputMessage="1" allowBlank="1" type="list">
      <formula1>"Manhã,Tarde,Noite"</formula1>
    </dataValidation>
    <dataValidation sqref="R2:R101" showErrorMessage="1" showInputMessage="1" allowBlank="1" type="list">
      <formula1>"Em andamento,Concluída,Atrasada"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0B981"/>
    <outlinePr summaryBelow="1" summaryRight="1"/>
    <pageSetUpPr/>
  </sheetPr>
  <dimension ref="A1:F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8" customWidth="1" min="3" max="3"/>
    <col width="20" customWidth="1" min="4" max="4"/>
    <col width="19" customWidth="1" min="5" max="5"/>
    <col width="25" customWidth="1" min="6" max="6"/>
  </cols>
  <sheetData>
    <row r="1" ht="30" customHeight="1">
      <c r="A1" s="14" t="inlineStr">
        <is>
          <t>Código do Produto</t>
        </is>
      </c>
      <c r="B1" s="14" t="inlineStr">
        <is>
          <t>Nome do Produto</t>
        </is>
      </c>
      <c r="C1" s="14" t="inlineStr">
        <is>
          <t>Categoria</t>
        </is>
      </c>
      <c r="D1" s="14" t="inlineStr">
        <is>
          <t>Unidade de Medida</t>
        </is>
      </c>
      <c r="E1" s="14" t="inlineStr">
        <is>
          <t>Custo Unitário (R$)</t>
        </is>
      </c>
      <c r="F1" s="14" t="inlineStr">
        <is>
          <t>Meta Padrão por Turno</t>
        </is>
      </c>
    </row>
    <row r="2" ht="23" customHeight="1">
      <c r="A2" s="15" t="inlineStr">
        <is>
          <t>PROD-001</t>
        </is>
      </c>
      <c r="B2" s="15" t="inlineStr">
        <is>
          <t>Camiseta Básica</t>
        </is>
      </c>
      <c r="C2" s="15" t="inlineStr">
        <is>
          <t>Vestuário</t>
        </is>
      </c>
      <c r="D2" s="15" t="inlineStr">
        <is>
          <t>unidade</t>
        </is>
      </c>
      <c r="E2" s="36" t="n">
        <v>18.5</v>
      </c>
      <c r="F2" s="5" t="n">
        <v>450</v>
      </c>
    </row>
    <row r="3" ht="23" customHeight="1">
      <c r="A3" s="15" t="inlineStr">
        <is>
          <t>PROD-002</t>
        </is>
      </c>
      <c r="B3" s="15" t="inlineStr">
        <is>
          <t>Calça Jeans</t>
        </is>
      </c>
      <c r="C3" s="15" t="inlineStr">
        <is>
          <t>Vestuário</t>
        </is>
      </c>
      <c r="D3" s="15" t="inlineStr">
        <is>
          <t>unidade</t>
        </is>
      </c>
      <c r="E3" s="36" t="n">
        <v>62</v>
      </c>
      <c r="F3" s="5" t="n">
        <v>180</v>
      </c>
    </row>
    <row r="4" ht="23" customHeight="1">
      <c r="A4" s="15" t="inlineStr">
        <is>
          <t>PROD-003</t>
        </is>
      </c>
      <c r="B4" s="15" t="inlineStr">
        <is>
          <t>Jaqueta</t>
        </is>
      </c>
      <c r="C4" s="15" t="inlineStr">
        <is>
          <t>Vestuário</t>
        </is>
      </c>
      <c r="D4" s="15" t="inlineStr">
        <is>
          <t>unidade</t>
        </is>
      </c>
      <c r="E4" s="36" t="n">
        <v>95</v>
      </c>
      <c r="F4" s="5" t="n">
        <v>120</v>
      </c>
    </row>
    <row r="5" ht="23" customHeight="1">
      <c r="A5" s="15" t="inlineStr">
        <is>
          <t>PROD-004</t>
        </is>
      </c>
      <c r="B5" s="15" t="inlineStr">
        <is>
          <t>Bolsa de Lona</t>
        </is>
      </c>
      <c r="C5" s="15" t="inlineStr">
        <is>
          <t>Acessórios</t>
        </is>
      </c>
      <c r="D5" s="15" t="inlineStr">
        <is>
          <t>unidade</t>
        </is>
      </c>
      <c r="E5" s="36" t="n">
        <v>28</v>
      </c>
      <c r="F5" s="5" t="n">
        <v>220</v>
      </c>
    </row>
    <row r="6" ht="23" customHeight="1">
      <c r="A6" s="15" t="inlineStr">
        <is>
          <t>PROD-005</t>
        </is>
      </c>
      <c r="B6" s="15" t="inlineStr">
        <is>
          <t>Mochila Executiva</t>
        </is>
      </c>
      <c r="C6" s="15" t="inlineStr">
        <is>
          <t>Acessórios</t>
        </is>
      </c>
      <c r="D6" s="15" t="inlineStr">
        <is>
          <t>unidade</t>
        </is>
      </c>
      <c r="E6" s="36" t="n">
        <v>74.5</v>
      </c>
      <c r="F6" s="5" t="n">
        <v>150</v>
      </c>
    </row>
    <row r="7" ht="23" customHeight="1">
      <c r="A7" s="15" t="inlineStr">
        <is>
          <t>PROD-006</t>
        </is>
      </c>
      <c r="B7" s="15" t="inlineStr">
        <is>
          <t>Uniforme Escolar</t>
        </is>
      </c>
      <c r="C7" s="15" t="inlineStr">
        <is>
          <t>Uniformes</t>
        </is>
      </c>
      <c r="D7" s="15" t="inlineStr">
        <is>
          <t>conjunto</t>
        </is>
      </c>
      <c r="E7" s="36" t="n">
        <v>48</v>
      </c>
      <c r="F7" s="5" t="n">
        <v>200</v>
      </c>
    </row>
    <row r="8" ht="23" customHeight="1">
      <c r="A8" s="15" t="n"/>
      <c r="B8" s="15" t="n"/>
      <c r="C8" s="15" t="n"/>
      <c r="D8" s="15" t="n"/>
      <c r="E8" s="36" t="n"/>
      <c r="F8" s="5" t="n"/>
    </row>
    <row r="9" ht="23" customHeight="1">
      <c r="A9" s="15" t="n"/>
      <c r="B9" s="15" t="n"/>
      <c r="C9" s="15" t="n"/>
      <c r="D9" s="15" t="n"/>
      <c r="E9" s="36" t="n"/>
      <c r="F9" s="5" t="n"/>
    </row>
    <row r="10" ht="23" customHeight="1">
      <c r="A10" s="15" t="n"/>
      <c r="B10" s="15" t="n"/>
      <c r="C10" s="15" t="n"/>
      <c r="D10" s="15" t="n"/>
      <c r="E10" s="36" t="n"/>
      <c r="F10" s="5" t="n"/>
    </row>
    <row r="11" ht="23" customHeight="1">
      <c r="A11" s="15" t="n"/>
      <c r="B11" s="15" t="n"/>
      <c r="C11" s="15" t="n"/>
      <c r="D11" s="15" t="n"/>
      <c r="E11" s="36" t="n"/>
      <c r="F11" s="5" t="n"/>
    </row>
    <row r="12" ht="23" customHeight="1">
      <c r="A12" s="15" t="n"/>
      <c r="B12" s="15" t="n"/>
      <c r="C12" s="15" t="n"/>
      <c r="D12" s="15" t="n"/>
      <c r="E12" s="36" t="n"/>
      <c r="F12" s="5" t="n"/>
    </row>
    <row r="13" ht="23" customHeight="1">
      <c r="A13" s="15" t="n"/>
      <c r="B13" s="15" t="n"/>
      <c r="C13" s="15" t="n"/>
      <c r="D13" s="15" t="n"/>
      <c r="E13" s="36" t="n"/>
      <c r="F13" s="5" t="n"/>
    </row>
    <row r="14" ht="23" customHeight="1">
      <c r="A14" s="15" t="n"/>
      <c r="B14" s="15" t="n"/>
      <c r="C14" s="15" t="n"/>
      <c r="D14" s="15" t="n"/>
      <c r="E14" s="36" t="n"/>
      <c r="F14" s="5" t="n"/>
    </row>
    <row r="15" ht="23" customHeight="1">
      <c r="A15" s="15" t="n"/>
      <c r="B15" s="15" t="n"/>
      <c r="C15" s="15" t="n"/>
      <c r="D15" s="15" t="n"/>
      <c r="E15" s="36" t="n"/>
      <c r="F15" s="5" t="n"/>
    </row>
    <row r="16" ht="23" customHeight="1">
      <c r="A16" s="15" t="n"/>
      <c r="B16" s="15" t="n"/>
      <c r="C16" s="15" t="n"/>
      <c r="D16" s="15" t="n"/>
      <c r="E16" s="36" t="n"/>
      <c r="F16" s="5" t="n"/>
    </row>
    <row r="17" ht="23" customHeight="1">
      <c r="A17" s="15" t="n"/>
      <c r="B17" s="15" t="n"/>
      <c r="C17" s="15" t="n"/>
      <c r="D17" s="15" t="n"/>
      <c r="E17" s="36" t="n"/>
      <c r="F17" s="5" t="n"/>
    </row>
    <row r="18" ht="23" customHeight="1">
      <c r="A18" s="15" t="n"/>
      <c r="B18" s="15" t="n"/>
      <c r="C18" s="15" t="n"/>
      <c r="D18" s="15" t="n"/>
      <c r="E18" s="36" t="n"/>
      <c r="F18" s="5" t="n"/>
    </row>
    <row r="19" ht="23" customHeight="1">
      <c r="A19" s="15" t="n"/>
      <c r="B19" s="15" t="n"/>
      <c r="C19" s="15" t="n"/>
      <c r="D19" s="15" t="n"/>
      <c r="E19" s="36" t="n"/>
      <c r="F19" s="5" t="n"/>
    </row>
    <row r="20" ht="23" customHeight="1">
      <c r="A20" s="15" t="n"/>
      <c r="B20" s="15" t="n"/>
      <c r="C20" s="15" t="n"/>
      <c r="D20" s="15" t="n"/>
      <c r="E20" s="36" t="n"/>
      <c r="F20" s="5" t="n"/>
    </row>
    <row r="21" ht="23" customHeight="1">
      <c r="A21" s="15" t="n"/>
      <c r="B21" s="15" t="n"/>
      <c r="C21" s="15" t="n"/>
      <c r="D21" s="15" t="n"/>
      <c r="E21" s="36" t="n"/>
      <c r="F21" s="5" t="n"/>
    </row>
    <row r="22" ht="23" customHeight="1">
      <c r="A22" s="15" t="n"/>
      <c r="B22" s="15" t="n"/>
      <c r="C22" s="15" t="n"/>
      <c r="D22" s="15" t="n"/>
      <c r="E22" s="36" t="n"/>
      <c r="F22" s="5" t="n"/>
    </row>
    <row r="23" ht="23" customHeight="1">
      <c r="A23" s="15" t="n"/>
      <c r="B23" s="15" t="n"/>
      <c r="C23" s="15" t="n"/>
      <c r="D23" s="15" t="n"/>
      <c r="E23" s="36" t="n"/>
      <c r="F23" s="5" t="n"/>
    </row>
    <row r="24" ht="23" customHeight="1">
      <c r="A24" s="15" t="n"/>
      <c r="B24" s="15" t="n"/>
      <c r="C24" s="15" t="n"/>
      <c r="D24" s="15" t="n"/>
      <c r="E24" s="36" t="n"/>
      <c r="F24" s="5" t="n"/>
    </row>
    <row r="25" ht="23" customHeight="1">
      <c r="A25" s="15" t="n"/>
      <c r="B25" s="15" t="n"/>
      <c r="C25" s="15" t="n"/>
      <c r="D25" s="15" t="n"/>
      <c r="E25" s="36" t="n"/>
      <c r="F25" s="5" t="n"/>
    </row>
    <row r="26" ht="23" customHeight="1">
      <c r="A26" s="15" t="n"/>
      <c r="B26" s="15" t="n"/>
      <c r="C26" s="15" t="n"/>
      <c r="D26" s="15" t="n"/>
      <c r="E26" s="36" t="n"/>
      <c r="F26" s="5" t="n"/>
    </row>
    <row r="27" ht="23" customHeight="1">
      <c r="A27" s="15" t="n"/>
      <c r="B27" s="15" t="n"/>
      <c r="C27" s="15" t="n"/>
      <c r="D27" s="15" t="n"/>
      <c r="E27" s="36" t="n"/>
      <c r="F27" s="5" t="n"/>
    </row>
    <row r="28" ht="23" customHeight="1">
      <c r="A28" s="15" t="n"/>
      <c r="B28" s="15" t="n"/>
      <c r="C28" s="15" t="n"/>
      <c r="D28" s="15" t="n"/>
      <c r="E28" s="36" t="n"/>
      <c r="F28" s="5" t="n"/>
    </row>
    <row r="29" ht="23" customHeight="1">
      <c r="A29" s="15" t="n"/>
      <c r="B29" s="15" t="n"/>
      <c r="C29" s="15" t="n"/>
      <c r="D29" s="15" t="n"/>
      <c r="E29" s="36" t="n"/>
      <c r="F29" s="5" t="n"/>
    </row>
    <row r="30" ht="23" customHeight="1">
      <c r="A30" s="15" t="n"/>
      <c r="B30" s="15" t="n"/>
      <c r="C30" s="15" t="n"/>
      <c r="D30" s="15" t="n"/>
      <c r="E30" s="36" t="n"/>
      <c r="F30" s="5" t="n"/>
    </row>
    <row r="31" ht="23" customHeight="1">
      <c r="A31" s="15" t="n"/>
      <c r="B31" s="15" t="n"/>
      <c r="C31" s="15" t="n"/>
      <c r="D31" s="15" t="n"/>
      <c r="E31" s="36" t="n"/>
      <c r="F31" s="5" t="n"/>
    </row>
    <row r="32" ht="23" customHeight="1">
      <c r="A32" s="15" t="n"/>
      <c r="B32" s="15" t="n"/>
      <c r="C32" s="15" t="n"/>
      <c r="D32" s="15" t="n"/>
      <c r="E32" s="36" t="n"/>
      <c r="F32" s="5" t="n"/>
    </row>
    <row r="33" ht="23" customHeight="1">
      <c r="A33" s="15" t="n"/>
      <c r="B33" s="15" t="n"/>
      <c r="C33" s="15" t="n"/>
      <c r="D33" s="15" t="n"/>
      <c r="E33" s="36" t="n"/>
      <c r="F33" s="5" t="n"/>
    </row>
    <row r="34" ht="23" customHeight="1">
      <c r="A34" s="15" t="n"/>
      <c r="B34" s="15" t="n"/>
      <c r="C34" s="15" t="n"/>
      <c r="D34" s="15" t="n"/>
      <c r="E34" s="36" t="n"/>
      <c r="F34" s="5" t="n"/>
    </row>
    <row r="35" ht="23" customHeight="1">
      <c r="A35" s="15" t="n"/>
      <c r="B35" s="15" t="n"/>
      <c r="C35" s="15" t="n"/>
      <c r="D35" s="15" t="n"/>
      <c r="E35" s="36" t="n"/>
      <c r="F35" s="5" t="n"/>
    </row>
    <row r="36" ht="23" customHeight="1">
      <c r="A36" s="15" t="n"/>
      <c r="B36" s="15" t="n"/>
      <c r="C36" s="15" t="n"/>
      <c r="D36" s="15" t="n"/>
      <c r="E36" s="36" t="n"/>
      <c r="F36" s="5" t="n"/>
    </row>
    <row r="37" ht="23" customHeight="1">
      <c r="A37" s="15" t="n"/>
      <c r="B37" s="15" t="n"/>
      <c r="C37" s="15" t="n"/>
      <c r="D37" s="15" t="n"/>
      <c r="E37" s="36" t="n"/>
      <c r="F37" s="5" t="n"/>
    </row>
    <row r="38" ht="23" customHeight="1">
      <c r="A38" s="15" t="n"/>
      <c r="B38" s="15" t="n"/>
      <c r="C38" s="15" t="n"/>
      <c r="D38" s="15" t="n"/>
      <c r="E38" s="36" t="n"/>
      <c r="F38" s="5" t="n"/>
    </row>
    <row r="39" ht="23" customHeight="1">
      <c r="A39" s="15" t="n"/>
      <c r="B39" s="15" t="n"/>
      <c r="C39" s="15" t="n"/>
      <c r="D39" s="15" t="n"/>
      <c r="E39" s="36" t="n"/>
      <c r="F39" s="5" t="n"/>
    </row>
    <row r="40" ht="23" customHeight="1">
      <c r="A40" s="15" t="n"/>
      <c r="B40" s="15" t="n"/>
      <c r="C40" s="15" t="n"/>
      <c r="D40" s="15" t="n"/>
      <c r="E40" s="36" t="n"/>
      <c r="F40" s="5" t="n"/>
    </row>
    <row r="41" ht="23" customHeight="1">
      <c r="A41" s="15" t="n"/>
      <c r="B41" s="15" t="n"/>
      <c r="C41" s="15" t="n"/>
      <c r="D41" s="15" t="n"/>
      <c r="E41" s="36" t="n"/>
      <c r="F41" s="5" t="n"/>
    </row>
    <row r="42" ht="23" customHeight="1">
      <c r="A42" s="15" t="n"/>
      <c r="B42" s="15" t="n"/>
      <c r="C42" s="15" t="n"/>
      <c r="D42" s="15" t="n"/>
      <c r="E42" s="36" t="n"/>
      <c r="F42" s="5" t="n"/>
    </row>
    <row r="43" ht="23" customHeight="1">
      <c r="A43" s="15" t="n"/>
      <c r="B43" s="15" t="n"/>
      <c r="C43" s="15" t="n"/>
      <c r="D43" s="15" t="n"/>
      <c r="E43" s="36" t="n"/>
      <c r="F43" s="5" t="n"/>
    </row>
    <row r="44" ht="23" customHeight="1">
      <c r="A44" s="15" t="n"/>
      <c r="B44" s="15" t="n"/>
      <c r="C44" s="15" t="n"/>
      <c r="D44" s="15" t="n"/>
      <c r="E44" s="36" t="n"/>
      <c r="F44" s="5" t="n"/>
    </row>
    <row r="45" ht="23" customHeight="1">
      <c r="A45" s="15" t="n"/>
      <c r="B45" s="15" t="n"/>
      <c r="C45" s="15" t="n"/>
      <c r="D45" s="15" t="n"/>
      <c r="E45" s="36" t="n"/>
      <c r="F45" s="5" t="n"/>
    </row>
    <row r="46" ht="23" customHeight="1">
      <c r="A46" s="15" t="n"/>
      <c r="B46" s="15" t="n"/>
      <c r="C46" s="15" t="n"/>
      <c r="D46" s="15" t="n"/>
      <c r="E46" s="36" t="n"/>
      <c r="F46" s="5" t="n"/>
    </row>
    <row r="47" ht="23" customHeight="1">
      <c r="A47" s="15" t="n"/>
      <c r="B47" s="15" t="n"/>
      <c r="C47" s="15" t="n"/>
      <c r="D47" s="15" t="n"/>
      <c r="E47" s="36" t="n"/>
      <c r="F47" s="5" t="n"/>
    </row>
    <row r="48" ht="23" customHeight="1">
      <c r="A48" s="15" t="n"/>
      <c r="B48" s="15" t="n"/>
      <c r="C48" s="15" t="n"/>
      <c r="D48" s="15" t="n"/>
      <c r="E48" s="36" t="n"/>
      <c r="F48" s="5" t="n"/>
    </row>
    <row r="49" ht="23" customHeight="1">
      <c r="A49" s="15" t="n"/>
      <c r="B49" s="15" t="n"/>
      <c r="C49" s="15" t="n"/>
      <c r="D49" s="15" t="n"/>
      <c r="E49" s="36" t="n"/>
      <c r="F49" s="5" t="n"/>
    </row>
    <row r="50" ht="23" customHeight="1">
      <c r="A50" s="15" t="n"/>
      <c r="B50" s="15" t="n"/>
      <c r="C50" s="15" t="n"/>
      <c r="D50" s="15" t="n"/>
      <c r="E50" s="36" t="n"/>
      <c r="F50" s="5" t="n"/>
    </row>
    <row r="51" ht="23" customHeight="1">
      <c r="A51" s="15" t="n"/>
      <c r="B51" s="15" t="n"/>
      <c r="C51" s="15" t="n"/>
      <c r="D51" s="15" t="n"/>
      <c r="E51" s="36" t="n"/>
      <c r="F51" s="5" t="n"/>
    </row>
    <row r="52" ht="23" customHeight="1">
      <c r="A52" s="15" t="n"/>
      <c r="B52" s="15" t="n"/>
      <c r="C52" s="15" t="n"/>
      <c r="D52" s="15" t="n"/>
      <c r="E52" s="36" t="n"/>
      <c r="F52" s="5" t="n"/>
    </row>
    <row r="53" ht="23" customHeight="1">
      <c r="A53" s="15" t="n"/>
      <c r="B53" s="15" t="n"/>
      <c r="C53" s="15" t="n"/>
      <c r="D53" s="15" t="n"/>
      <c r="E53" s="36" t="n"/>
      <c r="F53" s="5" t="n"/>
    </row>
    <row r="54" ht="23" customHeight="1">
      <c r="A54" s="15" t="n"/>
      <c r="B54" s="15" t="n"/>
      <c r="C54" s="15" t="n"/>
      <c r="D54" s="15" t="n"/>
      <c r="E54" s="36" t="n"/>
      <c r="F54" s="5" t="n"/>
    </row>
    <row r="55" ht="23" customHeight="1">
      <c r="A55" s="15" t="n"/>
      <c r="B55" s="15" t="n"/>
      <c r="C55" s="15" t="n"/>
      <c r="D55" s="15" t="n"/>
      <c r="E55" s="36" t="n"/>
      <c r="F55" s="5" t="n"/>
    </row>
    <row r="56" ht="23" customHeight="1">
      <c r="A56" s="15" t="n"/>
      <c r="B56" s="15" t="n"/>
      <c r="C56" s="15" t="n"/>
      <c r="D56" s="15" t="n"/>
      <c r="E56" s="36" t="n"/>
      <c r="F56" s="5" t="n"/>
    </row>
    <row r="57" ht="23" customHeight="1">
      <c r="A57" s="15" t="n"/>
      <c r="B57" s="15" t="n"/>
      <c r="C57" s="15" t="n"/>
      <c r="D57" s="15" t="n"/>
      <c r="E57" s="36" t="n"/>
      <c r="F57" s="5" t="n"/>
    </row>
    <row r="58" ht="23" customHeight="1">
      <c r="A58" s="15" t="n"/>
      <c r="B58" s="15" t="n"/>
      <c r="C58" s="15" t="n"/>
      <c r="D58" s="15" t="n"/>
      <c r="E58" s="36" t="n"/>
      <c r="F58" s="5" t="n"/>
    </row>
    <row r="59" ht="23" customHeight="1">
      <c r="A59" s="15" t="n"/>
      <c r="B59" s="15" t="n"/>
      <c r="C59" s="15" t="n"/>
      <c r="D59" s="15" t="n"/>
      <c r="E59" s="36" t="n"/>
      <c r="F59" s="5" t="n"/>
    </row>
    <row r="60" ht="23" customHeight="1">
      <c r="A60" s="15" t="n"/>
      <c r="B60" s="15" t="n"/>
      <c r="C60" s="15" t="n"/>
      <c r="D60" s="15" t="n"/>
      <c r="E60" s="36" t="n"/>
      <c r="F60" s="5" t="n"/>
    </row>
    <row r="61" ht="23" customHeight="1">
      <c r="A61" s="15" t="n"/>
      <c r="B61" s="15" t="n"/>
      <c r="C61" s="15" t="n"/>
      <c r="D61" s="15" t="n"/>
      <c r="E61" s="36" t="n"/>
      <c r="F61" s="5" t="n"/>
    </row>
    <row r="62" ht="23" customHeight="1">
      <c r="A62" s="15" t="n"/>
      <c r="B62" s="15" t="n"/>
      <c r="C62" s="15" t="n"/>
      <c r="D62" s="15" t="n"/>
      <c r="E62" s="36" t="n"/>
      <c r="F62" s="5" t="n"/>
    </row>
    <row r="63" ht="23" customHeight="1">
      <c r="A63" s="15" t="n"/>
      <c r="B63" s="15" t="n"/>
      <c r="C63" s="15" t="n"/>
      <c r="D63" s="15" t="n"/>
      <c r="E63" s="36" t="n"/>
      <c r="F63" s="5" t="n"/>
    </row>
    <row r="64" ht="23" customHeight="1">
      <c r="A64" s="15" t="n"/>
      <c r="B64" s="15" t="n"/>
      <c r="C64" s="15" t="n"/>
      <c r="D64" s="15" t="n"/>
      <c r="E64" s="36" t="n"/>
      <c r="F64" s="5" t="n"/>
    </row>
    <row r="65" ht="23" customHeight="1">
      <c r="A65" s="15" t="n"/>
      <c r="B65" s="15" t="n"/>
      <c r="C65" s="15" t="n"/>
      <c r="D65" s="15" t="n"/>
      <c r="E65" s="36" t="n"/>
      <c r="F65" s="5" t="n"/>
    </row>
    <row r="66" ht="23" customHeight="1">
      <c r="A66" s="15" t="n"/>
      <c r="B66" s="15" t="n"/>
      <c r="C66" s="15" t="n"/>
      <c r="D66" s="15" t="n"/>
      <c r="E66" s="36" t="n"/>
      <c r="F66" s="5" t="n"/>
    </row>
    <row r="67" ht="23" customHeight="1">
      <c r="A67" s="15" t="n"/>
      <c r="B67" s="15" t="n"/>
      <c r="C67" s="15" t="n"/>
      <c r="D67" s="15" t="n"/>
      <c r="E67" s="36" t="n"/>
      <c r="F67" s="5" t="n"/>
    </row>
    <row r="68" ht="23" customHeight="1">
      <c r="A68" s="15" t="n"/>
      <c r="B68" s="15" t="n"/>
      <c r="C68" s="15" t="n"/>
      <c r="D68" s="15" t="n"/>
      <c r="E68" s="36" t="n"/>
      <c r="F68" s="5" t="n"/>
    </row>
    <row r="69" ht="23" customHeight="1">
      <c r="A69" s="15" t="n"/>
      <c r="B69" s="15" t="n"/>
      <c r="C69" s="15" t="n"/>
      <c r="D69" s="15" t="n"/>
      <c r="E69" s="36" t="n"/>
      <c r="F69" s="5" t="n"/>
    </row>
    <row r="70" ht="23" customHeight="1">
      <c r="A70" s="15" t="n"/>
      <c r="B70" s="15" t="n"/>
      <c r="C70" s="15" t="n"/>
      <c r="D70" s="15" t="n"/>
      <c r="E70" s="36" t="n"/>
      <c r="F70" s="5" t="n"/>
    </row>
    <row r="71" ht="23" customHeight="1">
      <c r="A71" s="15" t="n"/>
      <c r="B71" s="15" t="n"/>
      <c r="C71" s="15" t="n"/>
      <c r="D71" s="15" t="n"/>
      <c r="E71" s="36" t="n"/>
      <c r="F71" s="5" t="n"/>
    </row>
    <row r="72" ht="23" customHeight="1">
      <c r="A72" s="15" t="n"/>
      <c r="B72" s="15" t="n"/>
      <c r="C72" s="15" t="n"/>
      <c r="D72" s="15" t="n"/>
      <c r="E72" s="36" t="n"/>
      <c r="F72" s="5" t="n"/>
    </row>
    <row r="73" ht="23" customHeight="1">
      <c r="A73" s="15" t="n"/>
      <c r="B73" s="15" t="n"/>
      <c r="C73" s="15" t="n"/>
      <c r="D73" s="15" t="n"/>
      <c r="E73" s="36" t="n"/>
      <c r="F73" s="5" t="n"/>
    </row>
    <row r="74" ht="23" customHeight="1">
      <c r="A74" s="15" t="n"/>
      <c r="B74" s="15" t="n"/>
      <c r="C74" s="15" t="n"/>
      <c r="D74" s="15" t="n"/>
      <c r="E74" s="36" t="n"/>
      <c r="F74" s="5" t="n"/>
    </row>
    <row r="75" ht="23" customHeight="1">
      <c r="A75" s="15" t="n"/>
      <c r="B75" s="15" t="n"/>
      <c r="C75" s="15" t="n"/>
      <c r="D75" s="15" t="n"/>
      <c r="E75" s="36" t="n"/>
      <c r="F75" s="5" t="n"/>
    </row>
    <row r="76" ht="23" customHeight="1">
      <c r="A76" s="15" t="n"/>
      <c r="B76" s="15" t="n"/>
      <c r="C76" s="15" t="n"/>
      <c r="D76" s="15" t="n"/>
      <c r="E76" s="36" t="n"/>
      <c r="F76" s="5" t="n"/>
    </row>
    <row r="77" ht="23" customHeight="1">
      <c r="A77" s="15" t="n"/>
      <c r="B77" s="15" t="n"/>
      <c r="C77" s="15" t="n"/>
      <c r="D77" s="15" t="n"/>
      <c r="E77" s="36" t="n"/>
      <c r="F77" s="5" t="n"/>
    </row>
    <row r="78" ht="23" customHeight="1">
      <c r="A78" s="15" t="n"/>
      <c r="B78" s="15" t="n"/>
      <c r="C78" s="15" t="n"/>
      <c r="D78" s="15" t="n"/>
      <c r="E78" s="36" t="n"/>
      <c r="F78" s="5" t="n"/>
    </row>
    <row r="79" ht="23" customHeight="1">
      <c r="A79" s="15" t="n"/>
      <c r="B79" s="15" t="n"/>
      <c r="C79" s="15" t="n"/>
      <c r="D79" s="15" t="n"/>
      <c r="E79" s="36" t="n"/>
      <c r="F79" s="5" t="n"/>
    </row>
    <row r="80" ht="23" customHeight="1">
      <c r="A80" s="15" t="n"/>
      <c r="B80" s="15" t="n"/>
      <c r="C80" s="15" t="n"/>
      <c r="D80" s="15" t="n"/>
      <c r="E80" s="36" t="n"/>
      <c r="F80" s="5" t="n"/>
    </row>
    <row r="81" ht="23" customHeight="1">
      <c r="A81" s="15" t="n"/>
      <c r="B81" s="15" t="n"/>
      <c r="C81" s="15" t="n"/>
      <c r="D81" s="15" t="n"/>
      <c r="E81" s="36" t="n"/>
      <c r="F81" s="5" t="n"/>
    </row>
    <row r="82" ht="23" customHeight="1">
      <c r="A82" s="15" t="n"/>
      <c r="B82" s="15" t="n"/>
      <c r="C82" s="15" t="n"/>
      <c r="D82" s="15" t="n"/>
      <c r="E82" s="36" t="n"/>
      <c r="F82" s="5" t="n"/>
    </row>
    <row r="83" ht="23" customHeight="1">
      <c r="A83" s="15" t="n"/>
      <c r="B83" s="15" t="n"/>
      <c r="C83" s="15" t="n"/>
      <c r="D83" s="15" t="n"/>
      <c r="E83" s="36" t="n"/>
      <c r="F83" s="5" t="n"/>
    </row>
    <row r="84" ht="23" customHeight="1">
      <c r="A84" s="15" t="n"/>
      <c r="B84" s="15" t="n"/>
      <c r="C84" s="15" t="n"/>
      <c r="D84" s="15" t="n"/>
      <c r="E84" s="36" t="n"/>
      <c r="F84" s="5" t="n"/>
    </row>
    <row r="85" ht="23" customHeight="1">
      <c r="A85" s="15" t="n"/>
      <c r="B85" s="15" t="n"/>
      <c r="C85" s="15" t="n"/>
      <c r="D85" s="15" t="n"/>
      <c r="E85" s="36" t="n"/>
      <c r="F85" s="5" t="n"/>
    </row>
    <row r="86" ht="23" customHeight="1">
      <c r="A86" s="15" t="n"/>
      <c r="B86" s="15" t="n"/>
      <c r="C86" s="15" t="n"/>
      <c r="D86" s="15" t="n"/>
      <c r="E86" s="36" t="n"/>
      <c r="F86" s="5" t="n"/>
    </row>
    <row r="87" ht="23" customHeight="1">
      <c r="A87" s="15" t="n"/>
      <c r="B87" s="15" t="n"/>
      <c r="C87" s="15" t="n"/>
      <c r="D87" s="15" t="n"/>
      <c r="E87" s="36" t="n"/>
      <c r="F87" s="5" t="n"/>
    </row>
    <row r="88" ht="23" customHeight="1">
      <c r="A88" s="15" t="n"/>
      <c r="B88" s="15" t="n"/>
      <c r="C88" s="15" t="n"/>
      <c r="D88" s="15" t="n"/>
      <c r="E88" s="36" t="n"/>
      <c r="F88" s="5" t="n"/>
    </row>
    <row r="89" ht="23" customHeight="1">
      <c r="A89" s="15" t="n"/>
      <c r="B89" s="15" t="n"/>
      <c r="C89" s="15" t="n"/>
      <c r="D89" s="15" t="n"/>
      <c r="E89" s="36" t="n"/>
      <c r="F89" s="5" t="n"/>
    </row>
    <row r="90" ht="23" customHeight="1">
      <c r="A90" s="15" t="n"/>
      <c r="B90" s="15" t="n"/>
      <c r="C90" s="15" t="n"/>
      <c r="D90" s="15" t="n"/>
      <c r="E90" s="36" t="n"/>
      <c r="F90" s="5" t="n"/>
    </row>
    <row r="91" ht="23" customHeight="1">
      <c r="A91" s="15" t="n"/>
      <c r="B91" s="15" t="n"/>
      <c r="C91" s="15" t="n"/>
      <c r="D91" s="15" t="n"/>
      <c r="E91" s="36" t="n"/>
      <c r="F91" s="5" t="n"/>
    </row>
    <row r="92" ht="23" customHeight="1">
      <c r="A92" s="15" t="n"/>
      <c r="B92" s="15" t="n"/>
      <c r="C92" s="15" t="n"/>
      <c r="D92" s="15" t="n"/>
      <c r="E92" s="36" t="n"/>
      <c r="F92" s="5" t="n"/>
    </row>
    <row r="93" ht="23" customHeight="1">
      <c r="A93" s="15" t="n"/>
      <c r="B93" s="15" t="n"/>
      <c r="C93" s="15" t="n"/>
      <c r="D93" s="15" t="n"/>
      <c r="E93" s="36" t="n"/>
      <c r="F93" s="5" t="n"/>
    </row>
    <row r="94" ht="23" customHeight="1">
      <c r="A94" s="15" t="n"/>
      <c r="B94" s="15" t="n"/>
      <c r="C94" s="15" t="n"/>
      <c r="D94" s="15" t="n"/>
      <c r="E94" s="36" t="n"/>
      <c r="F94" s="5" t="n"/>
    </row>
    <row r="95" ht="23" customHeight="1">
      <c r="A95" s="15" t="n"/>
      <c r="B95" s="15" t="n"/>
      <c r="C95" s="15" t="n"/>
      <c r="D95" s="15" t="n"/>
      <c r="E95" s="36" t="n"/>
      <c r="F95" s="5" t="n"/>
    </row>
    <row r="96" ht="23" customHeight="1">
      <c r="A96" s="15" t="n"/>
      <c r="B96" s="15" t="n"/>
      <c r="C96" s="15" t="n"/>
      <c r="D96" s="15" t="n"/>
      <c r="E96" s="36" t="n"/>
      <c r="F96" s="5" t="n"/>
    </row>
    <row r="97" ht="23" customHeight="1">
      <c r="A97" s="15" t="n"/>
      <c r="B97" s="15" t="n"/>
      <c r="C97" s="15" t="n"/>
      <c r="D97" s="15" t="n"/>
      <c r="E97" s="36" t="n"/>
      <c r="F97" s="5" t="n"/>
    </row>
    <row r="98" ht="23" customHeight="1">
      <c r="A98" s="15" t="n"/>
      <c r="B98" s="15" t="n"/>
      <c r="C98" s="15" t="n"/>
      <c r="D98" s="15" t="n"/>
      <c r="E98" s="36" t="n"/>
      <c r="F98" s="5" t="n"/>
    </row>
    <row r="99" ht="23" customHeight="1">
      <c r="A99" s="15" t="n"/>
      <c r="B99" s="15" t="n"/>
      <c r="C99" s="15" t="n"/>
      <c r="D99" s="15" t="n"/>
      <c r="E99" s="36" t="n"/>
      <c r="F99" s="5" t="n"/>
    </row>
    <row r="100" ht="23" customHeight="1">
      <c r="A100" s="15" t="n"/>
      <c r="B100" s="15" t="n"/>
      <c r="C100" s="15" t="n"/>
      <c r="D100" s="15" t="n"/>
      <c r="E100" s="36" t="n"/>
      <c r="F100" s="5" t="n"/>
    </row>
    <row r="101" ht="23" customHeight="1">
      <c r="A101" s="15" t="n"/>
      <c r="B101" s="15" t="n"/>
      <c r="C101" s="15" t="n"/>
      <c r="D101" s="15" t="n"/>
      <c r="E101" s="36" t="n"/>
      <c r="F101" s="5" t="n"/>
    </row>
  </sheetData>
  <autoFilter ref="A1:F101"/>
  <dataValidations count="2">
    <dataValidation sqref="C2:C101" showErrorMessage="1" showInputMessage="1" allowBlank="1" type="list">
      <formula1>"Vestuário,Acessórios,Uniformes"</formula1>
    </dataValidation>
    <dataValidation sqref="D2:D101" showErrorMessage="1" showInputMessage="1" allowBlank="1" type="list">
      <formula1>"unidade,conjunto"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D4ED8"/>
    <outlinePr summaryBelow="1" summaryRight="1"/>
    <pageSetUpPr/>
  </sheetPr>
  <dimension ref="A1:N18"/>
  <sheetViews>
    <sheetView showGridLines="0"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15" customWidth="1" min="3" max="3"/>
    <col width="15" customWidth="1" min="4" max="4"/>
    <col width="15" customWidth="1" min="5" max="5"/>
    <col width="15" customWidth="1" min="6" max="6"/>
    <col width="12" customWidth="1" min="7" max="7"/>
    <col width="4" customWidth="1" min="8" max="8"/>
    <col width="18" customWidth="1" min="9" max="9"/>
    <col width="15" customWidth="1" min="10" max="10"/>
    <col width="12" customWidth="1" min="11" max="11"/>
    <col width="15" customWidth="1" min="12" max="12"/>
    <col width="12" customWidth="1" min="13" max="13"/>
    <col width="12" customWidth="1" min="14" max="14"/>
  </cols>
  <sheetData>
    <row r="1" ht="30" customHeight="1">
      <c r="A1" s="16" t="inlineStr">
        <is>
          <t>Resumo Executivo — Controle de Produção</t>
        </is>
      </c>
    </row>
    <row r="2">
      <c r="A2" s="17" t="inlineStr">
        <is>
          <t>Indicador</t>
        </is>
      </c>
      <c r="B2" s="17" t="inlineStr">
        <is>
          <t>Valor</t>
        </is>
      </c>
    </row>
    <row r="3" ht="24" customHeight="1">
      <c r="A3" s="18" t="inlineStr">
        <is>
          <t>Total produzido</t>
        </is>
      </c>
      <c r="B3" s="19">
        <f>SUM('Registro de Produção'!J2:J101)</f>
        <v/>
      </c>
    </row>
    <row r="4" ht="24" customHeight="1">
      <c r="A4" s="20" t="inlineStr">
        <is>
          <t>Total aprovado</t>
        </is>
      </c>
      <c r="B4" s="21">
        <f>SUM('Registro de Produção'!K2:K101)</f>
        <v/>
      </c>
    </row>
    <row r="5" ht="24" customHeight="1">
      <c r="A5" s="18" t="inlineStr">
        <is>
          <t>Total rejeitado</t>
        </is>
      </c>
      <c r="B5" s="19">
        <f>SUM('Registro de Produção'!L2:L101)</f>
        <v/>
      </c>
    </row>
    <row r="6" ht="24" customHeight="1">
      <c r="A6" s="20" t="inlineStr">
        <is>
          <t>Eficiência média</t>
        </is>
      </c>
      <c r="B6" s="40">
        <f>IFERROR(AVERAGE('Registro de Produção'!N2:N101),0)</f>
        <v/>
      </c>
    </row>
    <row r="7" ht="24" customHeight="1">
      <c r="A7" s="18" t="inlineStr">
        <is>
          <t>Custo total de produção</t>
        </is>
      </c>
      <c r="B7" s="41">
        <f>SUM('Registro de Produção'!Q2:Q101)</f>
        <v/>
      </c>
    </row>
    <row r="8" ht="24" customHeight="1">
      <c r="A8" s="20" t="inlineStr">
        <is>
          <t>Ordens concluídas</t>
        </is>
      </c>
      <c r="B8" s="21">
        <f>COUNTIF('Registro de Produção'!R2:R101,"Concluída")</f>
        <v/>
      </c>
    </row>
    <row r="9" ht="24" customHeight="1">
      <c r="A9" s="18" t="inlineStr">
        <is>
          <t>Percentual de ordens concluídas</t>
        </is>
      </c>
      <c r="B9" s="42">
        <f>IFERROR(B8/COUNTA('Registro de Produção'!A2:A101),0)</f>
        <v/>
      </c>
    </row>
    <row r="10"/>
    <row r="11"/>
    <row r="12">
      <c r="A12" s="14" t="inlineStr">
        <is>
          <t>Produto</t>
        </is>
      </c>
      <c r="B12" s="14" t="inlineStr">
        <is>
          <t>Meta</t>
        </is>
      </c>
      <c r="C12" s="14" t="inlineStr">
        <is>
          <t>Produzida</t>
        </is>
      </c>
      <c r="D12" s="14" t="inlineStr">
        <is>
          <t>Aprovada</t>
        </is>
      </c>
      <c r="E12" s="14" t="inlineStr">
        <is>
          <t>Rejeitada</t>
        </is>
      </c>
      <c r="F12" s="14" t="inlineStr">
        <is>
          <t>Eficiência</t>
        </is>
      </c>
      <c r="G12" s="14" t="inlineStr">
        <is>
          <t>Ordens</t>
        </is>
      </c>
      <c r="I12" s="17" t="inlineStr">
        <is>
          <t>Categoria</t>
        </is>
      </c>
      <c r="J12" s="17" t="inlineStr">
        <is>
          <t>Rejeições</t>
        </is>
      </c>
      <c r="K12" s="17" t="inlineStr">
        <is>
          <t>Ordens</t>
        </is>
      </c>
      <c r="L12" s="17" t="inlineStr">
        <is>
          <t>Eficiência</t>
        </is>
      </c>
    </row>
    <row r="13">
      <c r="A13" s="25" t="inlineStr">
        <is>
          <t>Camiseta Básica</t>
        </is>
      </c>
      <c r="B13" s="26">
        <f>SUMIF('Registro de Produção'!$E$2:$E$101,$A13,'Registro de Produção'!$I$2:$I$101)</f>
        <v/>
      </c>
      <c r="C13" s="26">
        <f>SUMIF('Registro de Produção'!$E$2:$E$101,$A13,'Registro de Produção'!$J$2:$J$101)</f>
        <v/>
      </c>
      <c r="D13" s="26">
        <f>SUMIF('Registro de Produção'!$E$2:$E$101,$A13,'Registro de Produção'!$K$2:$K$101)</f>
        <v/>
      </c>
      <c r="E13" s="26">
        <f>SUMIF('Registro de Produção'!$E$2:$E$101,$A13,'Registro de Produção'!$L$2:$L$101)</f>
        <v/>
      </c>
      <c r="F13" s="43">
        <f>IFERROR(D13/B13,0)</f>
        <v/>
      </c>
      <c r="G13" s="26">
        <f>COUNTIF('Registro de Produção'!$E$2:$E$101,$A13)</f>
        <v/>
      </c>
      <c r="I13" s="25" t="inlineStr">
        <is>
          <t>Vestuário</t>
        </is>
      </c>
      <c r="J13" s="26">
        <f>SUMIF('Registro de Produção'!$F$2:$F$101,$I13,'Registro de Produção'!$L$2:$L$101)</f>
        <v/>
      </c>
      <c r="K13" s="26">
        <f>COUNTIF('Registro de Produção'!$F$2:$F$101,$I13)</f>
        <v/>
      </c>
      <c r="L13" s="43">
        <f>IFERROR(SUMIF('Registro de Produção'!$F$2:$F$101,$I13,'Registro de Produção'!$K$2:$K$101)/SUMIF('Registro de Produção'!$F$2:$F$101,$I13,'Registro de Produção'!$I$2:$I$101),0)</f>
        <v/>
      </c>
    </row>
    <row r="14">
      <c r="A14" s="28" t="inlineStr">
        <is>
          <t>Calça Jeans</t>
        </is>
      </c>
      <c r="B14" s="29">
        <f>SUMIF('Registro de Produção'!$E$2:$E$101,$A14,'Registro de Produção'!$I$2:$I$101)</f>
        <v/>
      </c>
      <c r="C14" s="29">
        <f>SUMIF('Registro de Produção'!$E$2:$E$101,$A14,'Registro de Produção'!$J$2:$J$101)</f>
        <v/>
      </c>
      <c r="D14" s="29">
        <f>SUMIF('Registro de Produção'!$E$2:$E$101,$A14,'Registro de Produção'!$K$2:$K$101)</f>
        <v/>
      </c>
      <c r="E14" s="29">
        <f>SUMIF('Registro de Produção'!$E$2:$E$101,$A14,'Registro de Produção'!$L$2:$L$101)</f>
        <v/>
      </c>
      <c r="F14" s="38">
        <f>IFERROR(D14/B14,0)</f>
        <v/>
      </c>
      <c r="G14" s="29">
        <f>COUNTIF('Registro de Produção'!$E$2:$E$101,$A14)</f>
        <v/>
      </c>
      <c r="I14" s="28" t="inlineStr">
        <is>
          <t>Acessórios</t>
        </is>
      </c>
      <c r="J14" s="29">
        <f>SUMIF('Registro de Produção'!$F$2:$F$101,$I14,'Registro de Produção'!$L$2:$L$101)</f>
        <v/>
      </c>
      <c r="K14" s="29">
        <f>COUNTIF('Registro de Produção'!$F$2:$F$101,$I14)</f>
        <v/>
      </c>
      <c r="L14" s="38">
        <f>IFERROR(SUMIF('Registro de Produção'!$F$2:$F$101,$I14,'Registro de Produção'!$K$2:$K$101)/SUMIF('Registro de Produção'!$F$2:$F$101,$I14,'Registro de Produção'!$I$2:$I$101),0)</f>
        <v/>
      </c>
    </row>
    <row r="15">
      <c r="A15" s="25" t="inlineStr">
        <is>
          <t>Jaqueta</t>
        </is>
      </c>
      <c r="B15" s="26">
        <f>SUMIF('Registro de Produção'!$E$2:$E$101,$A15,'Registro de Produção'!$I$2:$I$101)</f>
        <v/>
      </c>
      <c r="C15" s="26">
        <f>SUMIF('Registro de Produção'!$E$2:$E$101,$A15,'Registro de Produção'!$J$2:$J$101)</f>
        <v/>
      </c>
      <c r="D15" s="26">
        <f>SUMIF('Registro de Produção'!$E$2:$E$101,$A15,'Registro de Produção'!$K$2:$K$101)</f>
        <v/>
      </c>
      <c r="E15" s="26">
        <f>SUMIF('Registro de Produção'!$E$2:$E$101,$A15,'Registro de Produção'!$L$2:$L$101)</f>
        <v/>
      </c>
      <c r="F15" s="43">
        <f>IFERROR(D15/B15,0)</f>
        <v/>
      </c>
      <c r="G15" s="26">
        <f>COUNTIF('Registro de Produção'!$E$2:$E$101,$A15)</f>
        <v/>
      </c>
      <c r="I15" s="25" t="inlineStr">
        <is>
          <t>Uniformes</t>
        </is>
      </c>
      <c r="J15" s="26">
        <f>SUMIF('Registro de Produção'!$F$2:$F$101,$I15,'Registro de Produção'!$L$2:$L$101)</f>
        <v/>
      </c>
      <c r="K15" s="26">
        <f>COUNTIF('Registro de Produção'!$F$2:$F$101,$I15)</f>
        <v/>
      </c>
      <c r="L15" s="43">
        <f>IFERROR(SUMIF('Registro de Produção'!$F$2:$F$101,$I15,'Registro de Produção'!$K$2:$K$101)/SUMIF('Registro de Produção'!$F$2:$F$101,$I15,'Registro de Produção'!$I$2:$I$101),0)</f>
        <v/>
      </c>
    </row>
    <row r="16">
      <c r="A16" s="28" t="inlineStr">
        <is>
          <t>Bolsa de Lona</t>
        </is>
      </c>
      <c r="B16" s="29">
        <f>SUMIF('Registro de Produção'!$E$2:$E$101,$A16,'Registro de Produção'!$I$2:$I$101)</f>
        <v/>
      </c>
      <c r="C16" s="29">
        <f>SUMIF('Registro de Produção'!$E$2:$E$101,$A16,'Registro de Produção'!$J$2:$J$101)</f>
        <v/>
      </c>
      <c r="D16" s="29">
        <f>SUMIF('Registro de Produção'!$E$2:$E$101,$A16,'Registro de Produção'!$K$2:$K$101)</f>
        <v/>
      </c>
      <c r="E16" s="29">
        <f>SUMIF('Registro de Produção'!$E$2:$E$101,$A16,'Registro de Produção'!$L$2:$L$101)</f>
        <v/>
      </c>
      <c r="F16" s="38">
        <f>IFERROR(D16/B16,0)</f>
        <v/>
      </c>
      <c r="G16" s="29">
        <f>COUNTIF('Registro de Produção'!$E$2:$E$101,$A16)</f>
        <v/>
      </c>
    </row>
    <row r="17">
      <c r="A17" s="25" t="inlineStr">
        <is>
          <t>Mochila Executiva</t>
        </is>
      </c>
      <c r="B17" s="26">
        <f>SUMIF('Registro de Produção'!$E$2:$E$101,$A17,'Registro de Produção'!$I$2:$I$101)</f>
        <v/>
      </c>
      <c r="C17" s="26">
        <f>SUMIF('Registro de Produção'!$E$2:$E$101,$A17,'Registro de Produção'!$J$2:$J$101)</f>
        <v/>
      </c>
      <c r="D17" s="26">
        <f>SUMIF('Registro de Produção'!$E$2:$E$101,$A17,'Registro de Produção'!$K$2:$K$101)</f>
        <v/>
      </c>
      <c r="E17" s="26">
        <f>SUMIF('Registro de Produção'!$E$2:$E$101,$A17,'Registro de Produção'!$L$2:$L$101)</f>
        <v/>
      </c>
      <c r="F17" s="43">
        <f>IFERROR(D17/B17,0)</f>
        <v/>
      </c>
      <c r="G17" s="26">
        <f>COUNTIF('Registro de Produção'!$E$2:$E$101,$A17)</f>
        <v/>
      </c>
    </row>
    <row r="18">
      <c r="A18" s="28" t="inlineStr">
        <is>
          <t>Uniforme Escolar</t>
        </is>
      </c>
      <c r="B18" s="29">
        <f>SUMIF('Registro de Produção'!$E$2:$E$101,$A18,'Registro de Produção'!$I$2:$I$101)</f>
        <v/>
      </c>
      <c r="C18" s="29">
        <f>SUMIF('Registro de Produção'!$E$2:$E$101,$A18,'Registro de Produção'!$J$2:$J$101)</f>
        <v/>
      </c>
      <c r="D18" s="29">
        <f>SUMIF('Registro de Produção'!$E$2:$E$101,$A18,'Registro de Produção'!$K$2:$K$101)</f>
        <v/>
      </c>
      <c r="E18" s="29">
        <f>SUMIF('Registro de Produção'!$E$2:$E$101,$A18,'Registro de Produção'!$L$2:$L$101)</f>
        <v/>
      </c>
      <c r="F18" s="38">
        <f>IFERROR(D18/B18,0)</f>
        <v/>
      </c>
      <c r="G18" s="29">
        <f>COUNTIF('Registro de Produção'!$E$2:$E$101,$A18)</f>
        <v/>
      </c>
    </row>
  </sheetData>
  <mergeCells count="1"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10B981"/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1" customWidth="1" min="1" max="1"/>
    <col width="105" customWidth="1" min="2" max="2"/>
  </cols>
  <sheetData>
    <row r="1" ht="30" customHeight="1">
      <c r="A1" s="16" t="inlineStr">
        <is>
          <t>Guia de Uso — Controle de Produção</t>
        </is>
      </c>
    </row>
    <row r="2"/>
    <row r="3" ht="48" customHeight="1">
      <c r="A3" s="30" t="inlineStr">
        <is>
          <t>Planilha Registro de Produção</t>
        </is>
      </c>
      <c r="B3" s="31" t="inlineStr">
        <is>
          <t>Registre uma ordem por linha. Os campos em amarelo são preenchidos manualmente; Produto, Eficiência, Taxa de Rejeição, Custo Total e Status são calculados automaticamente.</t>
        </is>
      </c>
    </row>
    <row r="4" ht="48" customHeight="1">
      <c r="A4" s="30" t="inlineStr">
        <is>
          <t>Cadastro de produtos</t>
        </is>
      </c>
      <c r="B4" s="32" t="inlineStr">
        <is>
          <t>Na planilha Produtos, inclua novos itens na próxima linha livre até a linha 101. Mantenha o código do produto único para que a busca do nome funcione corretamente no registro.</t>
        </is>
      </c>
    </row>
    <row r="5" ht="48" customHeight="1">
      <c r="A5" s="30" t="inlineStr">
        <is>
          <t>Turno e status</t>
        </is>
      </c>
      <c r="B5" s="31" t="inlineStr">
        <is>
          <t>Use as listas de seleção para Turno. O Status é calculado pela meta aprovada e pela data de produção; se necessário, a lista permite registrar um ajuste operacional.</t>
        </is>
      </c>
    </row>
    <row r="6" ht="48" customHeight="1">
      <c r="A6" s="30" t="inlineStr">
        <is>
          <t>Eficiência</t>
        </is>
      </c>
      <c r="B6" s="32" t="inlineStr">
        <is>
          <t>A eficiência compara a quantidade aprovada com a meta de produção. Valores abaixo de 90% aparecem em vermelho; valores iguais ou superiores a 100% aparecem em verde.</t>
        </is>
      </c>
    </row>
    <row r="7" ht="48" customHeight="1">
      <c r="A7" s="30" t="inlineStr">
        <is>
          <t>Taxa de rejeição</t>
        </is>
      </c>
      <c r="B7" s="31" t="inlineStr">
        <is>
          <t>A taxa de rejeição compara a quantidade rejeitada com a quantidade produzida. Valores acima de 5% aparecem em vermelho para facilitar o acompanhamento.</t>
        </is>
      </c>
    </row>
    <row r="8" ht="48" customHeight="1">
      <c r="A8" s="30" t="inlineStr">
        <is>
          <t>Dashboard</t>
        </is>
      </c>
      <c r="B8" s="32" t="inlineStr">
        <is>
          <t>O Resumo consolida todas as linhas preparadas do registro até a linha 101. Após inserir ou alterar dados, abra ou recalcule o arquivo no Excel para atualizar indicadores e gráficos.</t>
        </is>
      </c>
    </row>
    <row r="9" ht="48" customHeight="1">
      <c r="A9" s="30" t="inlineStr">
        <is>
          <t>Padrões brasileiros</t>
        </is>
      </c>
      <c r="B9" s="31" t="inlineStr">
        <is>
          <t>Datas usam DD/MM/AAAA. Valores monetários usam R$ com milhares por ponto e decimais por vírgula. Percentuais usam duas casas decimais.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2026-09-08T19:31:40Z</dcterms:created>
  <dcterms:modified xmlns:dcterms="http://purl.org/dc/terms/" xmlns:xsi="http://www.w3.org/2001/XMLSchema-instance" xsi:type="dcterms:W3CDTF">2026-09-08T19:31:40Z</dcterms:modified>
</cp:coreProperties>
</file>