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salidad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.##0,00"/>
    <numFmt numFmtId="165" formatCode="DD/MM/AAAA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pivotButton="0" quotePrefix="0" xfId="0"/>
    <xf numFmtId="164" fontId="3" fillId="3" borderId="1" pivotButton="0" quotePrefix="0" xfId="0"/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164" fontId="3" fillId="4" borderId="1" pivotButton="0" quotePrefix="0" xfId="0"/>
    <xf numFmtId="165" fontId="3" fillId="4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2" fillId="6" borderId="1" pivotButton="0" quotePrefix="0" xfId="0"/>
    <xf numFmtId="164" fontId="2" fillId="6" borderId="1" pivotButton="0" quotePrefix="0" xfId="0"/>
    <xf numFmtId="0" fontId="4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22C55E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92400E"/>
      </font>
      <fill>
        <patternFill patternType="solid">
          <fgColor rgb="00FFFBEB"/>
        </patternFill>
      </fill>
    </dxf>
    <dxf>
      <font>
        <b val="1"/>
        <color rgb="0092400E"/>
      </font>
      <fill>
        <patternFill patternType="solid">
          <fgColor rgb="00FDE68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Total por Aluno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'Dashboard'!$A$12:$A$21</f>
            </numRef>
          </cat>
          <val>
            <numRef>
              <f>'Dashboard'!$B$12:$B$21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Aluno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'Dashboard'!E11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'Dashboard'!$D$12:$D$15</f>
            </numRef>
          </cat>
          <val>
            <numRef>
              <f>'Dashboard'!$E$12:$E$15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8" customWidth="1" min="3" max="3"/>
    <col width="22" customWidth="1" min="4" max="4"/>
    <col width="18" customWidth="1" min="5" max="5"/>
    <col width="14" customWidth="1" min="6" max="6"/>
    <col width="16" customWidth="1" min="7" max="7"/>
    <col width="16" customWidth="1" min="8" max="8"/>
    <col width="12" customWidth="1" min="9" max="9"/>
    <col width="12" customWidth="1" min="10" max="10"/>
    <col width="14" customWidth="1" min="11" max="11"/>
    <col width="20" customWidth="1" min="12" max="12"/>
  </cols>
  <sheetData>
    <row r="1" ht="26" customHeight="1">
      <c r="A1" s="1" t="inlineStr">
        <is>
          <t>CONTROLE DE MENSALIDADES - 2026</t>
        </is>
      </c>
    </row>
    <row r="2"/>
    <row r="3" ht="20" customHeight="1">
      <c r="A3" s="2" t="inlineStr">
        <is>
          <t>Nº</t>
        </is>
      </c>
      <c r="B3" s="2" t="inlineStr">
        <is>
          <t>Aluno</t>
        </is>
      </c>
      <c r="C3" s="2" t="inlineStr">
        <is>
          <t>Cidade</t>
        </is>
      </c>
      <c r="D3" s="2" t="inlineStr">
        <is>
          <t>Plano/Curso</t>
        </is>
      </c>
      <c r="E3" s="2" t="inlineStr">
        <is>
          <t>Valor Mensalidade</t>
        </is>
      </c>
      <c r="F3" s="2" t="inlineStr">
        <is>
          <t>Vencimento</t>
        </is>
      </c>
      <c r="G3" s="2" t="inlineStr">
        <is>
          <t>Data Pagamento</t>
        </is>
      </c>
      <c r="H3" s="2" t="inlineStr">
        <is>
          <t>Status</t>
        </is>
      </c>
      <c r="I3" s="2" t="inlineStr">
        <is>
          <t>Dias Atraso</t>
        </is>
      </c>
      <c r="J3" s="2" t="inlineStr">
        <is>
          <t>Multa (2%)</t>
        </is>
      </c>
      <c r="K3" s="2" t="inlineStr">
        <is>
          <t>Valor Total</t>
        </is>
      </c>
      <c r="L3" s="2" t="inlineStr">
        <is>
          <t>Forma Pagamento</t>
        </is>
      </c>
    </row>
    <row r="4">
      <c r="A4" s="3" t="n">
        <v>1</v>
      </c>
      <c r="B4" s="4" t="inlineStr">
        <is>
          <t>João Silva</t>
        </is>
      </c>
      <c r="C4" s="4" t="inlineStr">
        <is>
          <t>São Paulo</t>
        </is>
      </c>
      <c r="D4" s="4" t="inlineStr">
        <is>
          <t>Inglês Avançado</t>
        </is>
      </c>
      <c r="E4" s="5" t="n">
        <v>350</v>
      </c>
      <c r="F4" s="6" t="inlineStr">
        <is>
          <t>05/07/2026</t>
        </is>
      </c>
      <c r="G4" s="6" t="inlineStr">
        <is>
          <t>04/07/2026</t>
        </is>
      </c>
      <c r="H4" s="3">
        <f>IF(ISBLANK(G4),IF(TODAY()&gt;F4,"Atrasado","Pendente"),IF(G4&gt;F4,"Pago com Atraso","Pago em Dia"))</f>
        <v/>
      </c>
      <c r="I4" s="3">
        <f>IF(ISBLANK(G4),IF(TODAY()&gt;F4,TODAY()-F4,0),IF(G4&gt;F4,G4-F4,0))</f>
        <v/>
      </c>
      <c r="J4" s="5">
        <f>IF(I4&gt;0,E4*0.02,0)</f>
        <v/>
      </c>
      <c r="K4" s="5">
        <f>E4+J4</f>
        <v/>
      </c>
      <c r="L4" s="4" t="inlineStr">
        <is>
          <t>Pix</t>
        </is>
      </c>
    </row>
    <row r="5">
      <c r="A5" s="7" t="n">
        <v>2</v>
      </c>
      <c r="B5" s="8" t="inlineStr">
        <is>
          <t>Maria Oliveira</t>
        </is>
      </c>
      <c r="C5" s="8" t="inlineStr">
        <is>
          <t>Rio de Janeiro</t>
        </is>
      </c>
      <c r="D5" s="8" t="inlineStr">
        <is>
          <t>Espanhol Básico</t>
        </is>
      </c>
      <c r="E5" s="9" t="n">
        <v>280</v>
      </c>
      <c r="F5" s="10" t="inlineStr">
        <is>
          <t>05/07/2026</t>
        </is>
      </c>
      <c r="G5" s="11" t="n"/>
      <c r="H5" s="7">
        <f>IF(ISBLANK(G5),IF(TODAY()&gt;F5,"Atrasado","Pendente"),IF(G5&gt;F5,"Pago com Atraso","Pago em Dia"))</f>
        <v/>
      </c>
      <c r="I5" s="7">
        <f>IF(ISBLANK(G5),IF(TODAY()&gt;F5,TODAY()-F5,0),IF(G5&gt;F5,G5-F5,0))</f>
        <v/>
      </c>
      <c r="J5" s="9">
        <f>IF(I5&gt;0,E5*0.02,0)</f>
        <v/>
      </c>
      <c r="K5" s="9">
        <f>E5+J5</f>
        <v/>
      </c>
      <c r="L5" s="8" t="n"/>
    </row>
    <row r="6">
      <c r="A6" s="3" t="n">
        <v>3</v>
      </c>
      <c r="B6" s="4" t="inlineStr">
        <is>
          <t>Pedro Santos</t>
        </is>
      </c>
      <c r="C6" s="4" t="inlineStr">
        <is>
          <t>Belo Horizonte</t>
        </is>
      </c>
      <c r="D6" s="4" t="inlineStr">
        <is>
          <t>Reforço Matemática</t>
        </is>
      </c>
      <c r="E6" s="5" t="n">
        <v>300</v>
      </c>
      <c r="F6" s="6" t="inlineStr">
        <is>
          <t>10/07/2026</t>
        </is>
      </c>
      <c r="G6" s="6" t="inlineStr">
        <is>
          <t>12/07/2026</t>
        </is>
      </c>
      <c r="H6" s="3">
        <f>IF(ISBLANK(G6),IF(TODAY()&gt;F6,"Atrasado","Pendente"),IF(G6&gt;F6,"Pago com Atraso","Pago em Dia"))</f>
        <v/>
      </c>
      <c r="I6" s="3">
        <f>IF(ISBLANK(G6),IF(TODAY()&gt;F6,TODAY()-F6,0),IF(G6&gt;F6,G6-F6,0))</f>
        <v/>
      </c>
      <c r="J6" s="5">
        <f>IF(I6&gt;0,E6*0.02,0)</f>
        <v/>
      </c>
      <c r="K6" s="5">
        <f>E6+J6</f>
        <v/>
      </c>
      <c r="L6" s="4" t="inlineStr">
        <is>
          <t>Boleto</t>
        </is>
      </c>
    </row>
    <row r="7">
      <c r="A7" s="7" t="n">
        <v>4</v>
      </c>
      <c r="B7" s="8" t="inlineStr">
        <is>
          <t>Ana Souza</t>
        </is>
      </c>
      <c r="C7" s="8" t="inlineStr">
        <is>
          <t>Curitiba</t>
        </is>
      </c>
      <c r="D7" s="8" t="inlineStr">
        <is>
          <t>Inglês Intermediário</t>
        </is>
      </c>
      <c r="E7" s="9" t="n">
        <v>350</v>
      </c>
      <c r="F7" s="10" t="inlineStr">
        <is>
          <t>10/07/2026</t>
        </is>
      </c>
      <c r="G7" s="10" t="inlineStr">
        <is>
          <t>10/07/2026</t>
        </is>
      </c>
      <c r="H7" s="7">
        <f>IF(ISBLANK(G7),IF(TODAY()&gt;F7,"Atrasado","Pendente"),IF(G7&gt;F7,"Pago com Atraso","Pago em Dia"))</f>
        <v/>
      </c>
      <c r="I7" s="7">
        <f>IF(ISBLANK(G7),IF(TODAY()&gt;F7,TODAY()-F7,0),IF(G7&gt;F7,G7-F7,0))</f>
        <v/>
      </c>
      <c r="J7" s="9">
        <f>IF(I7&gt;0,E7*0.02,0)</f>
        <v/>
      </c>
      <c r="K7" s="9">
        <f>E7+J7</f>
        <v/>
      </c>
      <c r="L7" s="8" t="inlineStr">
        <is>
          <t>Cartão de Crédito</t>
        </is>
      </c>
    </row>
    <row r="8">
      <c r="A8" s="3" t="n">
        <v>5</v>
      </c>
      <c r="B8" s="4" t="inlineStr">
        <is>
          <t>Carlos Pereira</t>
        </is>
      </c>
      <c r="C8" s="4" t="inlineStr">
        <is>
          <t>Porto Alegre</t>
        </is>
      </c>
      <c r="D8" s="4" t="inlineStr">
        <is>
          <t>Informática</t>
        </is>
      </c>
      <c r="E8" s="5" t="n">
        <v>250</v>
      </c>
      <c r="F8" s="6" t="inlineStr">
        <is>
          <t>15/07/2026</t>
        </is>
      </c>
      <c r="G8" s="11" t="n"/>
      <c r="H8" s="3">
        <f>IF(ISBLANK(G8),IF(TODAY()&gt;F8,"Atrasado","Pendente"),IF(G8&gt;F8,"Pago com Atraso","Pago em Dia"))</f>
        <v/>
      </c>
      <c r="I8" s="3">
        <f>IF(ISBLANK(G8),IF(TODAY()&gt;F8,TODAY()-F8,0),IF(G8&gt;F8,G8-F8,0))</f>
        <v/>
      </c>
      <c r="J8" s="5">
        <f>IF(I8&gt;0,E8*0.02,0)</f>
        <v/>
      </c>
      <c r="K8" s="5">
        <f>E8+J8</f>
        <v/>
      </c>
      <c r="L8" s="4" t="n"/>
    </row>
    <row r="9">
      <c r="A9" s="7" t="n">
        <v>6</v>
      </c>
      <c r="B9" s="8" t="inlineStr">
        <is>
          <t>Juliana Costa</t>
        </is>
      </c>
      <c r="C9" s="8" t="inlineStr">
        <is>
          <t>Salvador</t>
        </is>
      </c>
      <c r="D9" s="8" t="inlineStr">
        <is>
          <t>Violão</t>
        </is>
      </c>
      <c r="E9" s="9" t="n">
        <v>220</v>
      </c>
      <c r="F9" s="10" t="inlineStr">
        <is>
          <t>05/07/2026</t>
        </is>
      </c>
      <c r="G9" s="10" t="inlineStr">
        <is>
          <t>06/07/2026</t>
        </is>
      </c>
      <c r="H9" s="7">
        <f>IF(ISBLANK(G9),IF(TODAY()&gt;F9,"Atrasado","Pendente"),IF(G9&gt;F9,"Pago com Atraso","Pago em Dia"))</f>
        <v/>
      </c>
      <c r="I9" s="7">
        <f>IF(ISBLANK(G9),IF(TODAY()&gt;F9,TODAY()-F9,0),IF(G9&gt;F9,G9-F9,0))</f>
        <v/>
      </c>
      <c r="J9" s="9">
        <f>IF(I9&gt;0,E9*0.02,0)</f>
        <v/>
      </c>
      <c r="K9" s="9">
        <f>E9+J9</f>
        <v/>
      </c>
      <c r="L9" s="8" t="inlineStr">
        <is>
          <t>Pix</t>
        </is>
      </c>
    </row>
    <row r="10">
      <c r="A10" s="3" t="n">
        <v>7</v>
      </c>
      <c r="B10" s="4" t="inlineStr">
        <is>
          <t>Rafael Almeida</t>
        </is>
      </c>
      <c r="C10" s="4" t="inlineStr">
        <is>
          <t>Recife</t>
        </is>
      </c>
      <c r="D10" s="4" t="inlineStr">
        <is>
          <t>Inglês Básico</t>
        </is>
      </c>
      <c r="E10" s="5" t="n">
        <v>320</v>
      </c>
      <c r="F10" s="6" t="inlineStr">
        <is>
          <t>10/07/2026</t>
        </is>
      </c>
      <c r="G10" s="11" t="n"/>
      <c r="H10" s="3">
        <f>IF(ISBLANK(G10),IF(TODAY()&gt;F10,"Atrasado","Pendente"),IF(G10&gt;F10,"Pago com Atraso","Pago em Dia"))</f>
        <v/>
      </c>
      <c r="I10" s="3">
        <f>IF(ISBLANK(G10),IF(TODAY()&gt;F10,TODAY()-F10,0),IF(G10&gt;F10,G10-F10,0))</f>
        <v/>
      </c>
      <c r="J10" s="5">
        <f>IF(I10&gt;0,E10*0.02,0)</f>
        <v/>
      </c>
      <c r="K10" s="5">
        <f>E10+J10</f>
        <v/>
      </c>
      <c r="L10" s="4" t="n"/>
    </row>
    <row r="11">
      <c r="A11" s="7" t="n">
        <v>8</v>
      </c>
      <c r="B11" s="8" t="inlineStr">
        <is>
          <t>Camila Ferreira</t>
        </is>
      </c>
      <c r="C11" s="8" t="inlineStr">
        <is>
          <t>Fortaleza</t>
        </is>
      </c>
      <c r="D11" s="8" t="inlineStr">
        <is>
          <t>Reforço Português</t>
        </is>
      </c>
      <c r="E11" s="9" t="n">
        <v>300</v>
      </c>
      <c r="F11" s="10" t="inlineStr">
        <is>
          <t>15/07/2026</t>
        </is>
      </c>
      <c r="G11" s="10" t="inlineStr">
        <is>
          <t>16/07/2026</t>
        </is>
      </c>
      <c r="H11" s="7">
        <f>IF(ISBLANK(G11),IF(TODAY()&gt;F11,"Atrasado","Pendente"),IF(G11&gt;F11,"Pago com Atraso","Pago em Dia"))</f>
        <v/>
      </c>
      <c r="I11" s="7">
        <f>IF(ISBLANK(G11),IF(TODAY()&gt;F11,TODAY()-F11,0),IF(G11&gt;F11,G11-F11,0))</f>
        <v/>
      </c>
      <c r="J11" s="9">
        <f>IF(I11&gt;0,E11*0.02,0)</f>
        <v/>
      </c>
      <c r="K11" s="9">
        <f>E11+J11</f>
        <v/>
      </c>
      <c r="L11" s="8" t="inlineStr">
        <is>
          <t>Transferência</t>
        </is>
      </c>
    </row>
    <row r="12">
      <c r="A12" s="3" t="n">
        <v>9</v>
      </c>
      <c r="B12" s="4" t="inlineStr">
        <is>
          <t>Fernanda Lima</t>
        </is>
      </c>
      <c r="C12" s="4" t="inlineStr">
        <is>
          <t>São Paulo</t>
        </is>
      </c>
      <c r="D12" s="4" t="inlineStr">
        <is>
          <t>Espanhol Intermediário</t>
        </is>
      </c>
      <c r="E12" s="5" t="n">
        <v>280</v>
      </c>
      <c r="F12" s="6" t="inlineStr">
        <is>
          <t>05/07/2026</t>
        </is>
      </c>
      <c r="G12" s="6" t="inlineStr">
        <is>
          <t>05/07/2026</t>
        </is>
      </c>
      <c r="H12" s="3">
        <f>IF(ISBLANK(G12),IF(TODAY()&gt;F12,"Atrasado","Pendente"),IF(G12&gt;F12,"Pago com Atraso","Pago em Dia"))</f>
        <v/>
      </c>
      <c r="I12" s="3">
        <f>IF(ISBLANK(G12),IF(TODAY()&gt;F12,TODAY()-F12,0),IF(G12&gt;F12,G12-F12,0))</f>
        <v/>
      </c>
      <c r="J12" s="5">
        <f>IF(I12&gt;0,E12*0.02,0)</f>
        <v/>
      </c>
      <c r="K12" s="5">
        <f>E12+J12</f>
        <v/>
      </c>
      <c r="L12" s="4" t="inlineStr">
        <is>
          <t>Dinheiro</t>
        </is>
      </c>
    </row>
    <row r="13">
      <c r="A13" s="7" t="n">
        <v>10</v>
      </c>
      <c r="B13" s="8" t="inlineStr">
        <is>
          <t>Bruno Rocha</t>
        </is>
      </c>
      <c r="C13" s="8" t="inlineStr">
        <is>
          <t>Curitiba</t>
        </is>
      </c>
      <c r="D13" s="8" t="inlineStr">
        <is>
          <t>Natação</t>
        </is>
      </c>
      <c r="E13" s="9" t="n">
        <v>260</v>
      </c>
      <c r="F13" s="10" t="inlineStr">
        <is>
          <t>10/07/2026</t>
        </is>
      </c>
      <c r="G13" s="11" t="n"/>
      <c r="H13" s="7">
        <f>IF(ISBLANK(G13),IF(TODAY()&gt;F13,"Atrasado","Pendente"),IF(G13&gt;F13,"Pago com Atraso","Pago em Dia"))</f>
        <v/>
      </c>
      <c r="I13" s="7">
        <f>IF(ISBLANK(G13),IF(TODAY()&gt;F13,TODAY()-F13,0),IF(G13&gt;F13,G13-F13,0))</f>
        <v/>
      </c>
      <c r="J13" s="9">
        <f>IF(I13&gt;0,E13*0.02,0)</f>
        <v/>
      </c>
      <c r="K13" s="9">
        <f>E13+J13</f>
        <v/>
      </c>
      <c r="L13" s="8" t="n"/>
    </row>
    <row r="14">
      <c r="A14" s="12" t="inlineStr">
        <is>
          <t>TOTAIS</t>
        </is>
      </c>
      <c r="B14" s="18" t="n"/>
      <c r="C14" s="18" t="n"/>
      <c r="D14" s="19" t="n"/>
      <c r="E14" s="14">
        <f>SUM(E4:E13)</f>
        <v/>
      </c>
      <c r="F14" s="13" t="n"/>
      <c r="G14" s="13" t="n"/>
      <c r="H14" s="13" t="n"/>
      <c r="I14" s="13" t="n"/>
      <c r="J14" s="14">
        <f>SUM(J4:J13)</f>
        <v/>
      </c>
      <c r="K14" s="14">
        <f>SUM(K4:K13)</f>
        <v/>
      </c>
      <c r="L14" s="13" t="n"/>
    </row>
    <row r="15"/>
    <row r="16">
      <c r="A16" s="15" t="inlineStr">
        <is>
          <t>Qtd. Pago em Dia</t>
        </is>
      </c>
      <c r="C16" s="16">
        <f>COUNTIF(H4:H13,"Pago em Dia")</f>
        <v/>
      </c>
    </row>
    <row r="17">
      <c r="A17" s="15" t="inlineStr">
        <is>
          <t>Qtd. Pago com Atraso</t>
        </is>
      </c>
      <c r="C17" s="16">
        <f>COUNTIF(H4:H13,"Pago com Atraso")</f>
        <v/>
      </c>
    </row>
    <row r="18">
      <c r="A18" s="15" t="inlineStr">
        <is>
          <t>Qtd. Pendente</t>
        </is>
      </c>
      <c r="C18" s="16">
        <f>COUNTIF(H4:H13,"Pendente")</f>
        <v/>
      </c>
    </row>
    <row r="19">
      <c r="A19" s="15" t="inlineStr">
        <is>
          <t>Qtd. Atrasado</t>
        </is>
      </c>
      <c r="C19" s="16">
        <f>COUNTIF(H4:H13,"Atrasado")</f>
        <v/>
      </c>
    </row>
    <row r="20">
      <c r="A20" s="15" t="inlineStr">
        <is>
          <t>Ticket Médio</t>
        </is>
      </c>
      <c r="C20" s="17">
        <f>IFERROR(AVERAGE(E4:E13),0)</f>
        <v/>
      </c>
    </row>
  </sheetData>
  <mergeCells count="2">
    <mergeCell ref="A1:L1"/>
    <mergeCell ref="A14:D14"/>
  </mergeCells>
  <conditionalFormatting sqref="H4:H13">
    <cfRule type="expression" priority="1" dxfId="0" stopIfTrue="1">
      <formula>H4="Pago em Dia"</formula>
    </cfRule>
    <cfRule type="expression" priority="2" dxfId="1" stopIfTrue="1">
      <formula>H4="Atrasado"</formula>
    </cfRule>
    <cfRule type="expression" priority="3" dxfId="2" stopIfTrue="1">
      <formula>H4="Pendente"</formula>
    </cfRule>
    <cfRule type="expression" priority="4" dxfId="3" stopIfTrue="1">
      <formula>H4="Pago com Atraso"</formula>
    </cfRule>
  </conditionalFormatting>
  <dataValidations count="1">
    <dataValidation sqref="L4:L13" showErrorMessage="1" showInputMessage="1" allowBlank="1" type="list">
      <formula1>"Pix,Boleto,Cartão de Crédito,Transferência,Dinheiro"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18" customWidth="1" min="4" max="4"/>
    <col width="14" customWidth="1" min="5" max="5"/>
    <col width="14" customWidth="1" min="6" max="6"/>
  </cols>
  <sheetData>
    <row r="1" ht="26" customHeight="1">
      <c r="A1" s="1" t="inlineStr">
        <is>
          <t>DASHBOARD - MENSALIDADES</t>
        </is>
      </c>
    </row>
    <row r="2"/>
    <row r="3">
      <c r="A3" s="13" t="inlineStr">
        <is>
          <t>Total Faturado</t>
        </is>
      </c>
      <c r="B3" s="18" t="n"/>
      <c r="C3" s="19" t="n"/>
      <c r="D3" s="20">
        <f>Mensalidades!E14</f>
        <v/>
      </c>
      <c r="E3" s="18" t="n"/>
      <c r="F3" s="19" t="n"/>
    </row>
    <row r="4">
      <c r="A4" s="13" t="inlineStr">
        <is>
          <t>Total de Multas</t>
        </is>
      </c>
      <c r="B4" s="18" t="n"/>
      <c r="C4" s="19" t="n"/>
      <c r="D4" s="20">
        <f>Mensalidades!J14</f>
        <v/>
      </c>
      <c r="E4" s="18" t="n"/>
      <c r="F4" s="19" t="n"/>
    </row>
    <row r="5">
      <c r="A5" s="13" t="inlineStr">
        <is>
          <t>Valor Total (com Multas)</t>
        </is>
      </c>
      <c r="B5" s="18" t="n"/>
      <c r="C5" s="19" t="n"/>
      <c r="D5" s="20">
        <f>Mensalidades!K14</f>
        <v/>
      </c>
      <c r="E5" s="18" t="n"/>
      <c r="F5" s="19" t="n"/>
    </row>
    <row r="6">
      <c r="A6" s="13" t="inlineStr">
        <is>
          <t>Ticket Médio</t>
        </is>
      </c>
      <c r="B6" s="18" t="n"/>
      <c r="C6" s="19" t="n"/>
      <c r="D6" s="20">
        <f>IFERROR(Mensalidades!E14/Mensalidades!A14,0)</f>
        <v/>
      </c>
      <c r="E6" s="18" t="n"/>
      <c r="F6" s="19" t="n"/>
    </row>
    <row r="7">
      <c r="A7" s="13" t="inlineStr">
        <is>
          <t>Qtd. Alunos</t>
        </is>
      </c>
      <c r="B7" s="18" t="n"/>
      <c r="C7" s="19" t="n"/>
      <c r="D7" s="21">
        <f>COUNTA(Mensalidades!B4:B13)</f>
        <v/>
      </c>
      <c r="E7" s="18" t="n"/>
      <c r="F7" s="19" t="n"/>
    </row>
    <row r="8">
      <c r="A8" s="13" t="inlineStr">
        <is>
          <t>Qtd. Pagamentos em Atraso</t>
        </is>
      </c>
      <c r="B8" s="18" t="n"/>
      <c r="C8" s="19" t="n"/>
      <c r="D8" s="21">
        <f>COUNTIF(Mensalidades!H4:H13,"Pago com Atraso")+COUNTIF(Mensalidades!H4:H13,"Atrasado")</f>
        <v/>
      </c>
      <c r="E8" s="18" t="n"/>
      <c r="F8" s="19" t="n"/>
    </row>
    <row r="9"/>
    <row r="10"/>
    <row r="11">
      <c r="A11" s="2" t="inlineStr">
        <is>
          <t>Aluno</t>
        </is>
      </c>
      <c r="B11" s="2" t="inlineStr">
        <is>
          <t>Valor Total</t>
        </is>
      </c>
      <c r="D11" s="2" t="inlineStr">
        <is>
          <t>Status</t>
        </is>
      </c>
      <c r="E11" s="2" t="inlineStr">
        <is>
          <t>Quantidade</t>
        </is>
      </c>
    </row>
    <row r="12">
      <c r="A12" s="4">
        <f>Mensalidades!B4</f>
        <v/>
      </c>
      <c r="B12" s="5">
        <f>Mensalidades!K4</f>
        <v/>
      </c>
      <c r="D12" s="4" t="inlineStr">
        <is>
          <t>Pago em Dia</t>
        </is>
      </c>
      <c r="E12" s="4">
        <f>COUNTIF(Mensalidades!H4:H13,"Pago em Dia")</f>
        <v/>
      </c>
    </row>
    <row r="13">
      <c r="A13" s="8">
        <f>Mensalidades!B5</f>
        <v/>
      </c>
      <c r="B13" s="9">
        <f>Mensalidades!K5</f>
        <v/>
      </c>
      <c r="D13" s="8" t="inlineStr">
        <is>
          <t>Pago com Atraso</t>
        </is>
      </c>
      <c r="E13" s="8">
        <f>COUNTIF(Mensalidades!H4:H13,"Pago com Atraso")</f>
        <v/>
      </c>
    </row>
    <row r="14">
      <c r="A14" s="4">
        <f>Mensalidades!B6</f>
        <v/>
      </c>
      <c r="B14" s="5">
        <f>Mensalidades!K6</f>
        <v/>
      </c>
      <c r="D14" s="4" t="inlineStr">
        <is>
          <t>Pendente</t>
        </is>
      </c>
      <c r="E14" s="4">
        <f>COUNTIF(Mensalidades!H4:H13,"Pendente")</f>
        <v/>
      </c>
    </row>
    <row r="15">
      <c r="A15" s="8">
        <f>Mensalidades!B7</f>
        <v/>
      </c>
      <c r="B15" s="9">
        <f>Mensalidades!K7</f>
        <v/>
      </c>
      <c r="D15" s="8" t="inlineStr">
        <is>
          <t>Atrasado</t>
        </is>
      </c>
      <c r="E15" s="8">
        <f>COUNTIF(Mensalidades!H4:H13,"Atrasado")</f>
        <v/>
      </c>
    </row>
    <row r="16">
      <c r="A16" s="4">
        <f>Mensalidades!B8</f>
        <v/>
      </c>
      <c r="B16" s="5">
        <f>Mensalidades!K8</f>
        <v/>
      </c>
    </row>
    <row r="17">
      <c r="A17" s="8">
        <f>Mensalidades!B9</f>
        <v/>
      </c>
      <c r="B17" s="9">
        <f>Mensalidades!K9</f>
        <v/>
      </c>
    </row>
    <row r="18">
      <c r="A18" s="4">
        <f>Mensalidades!B10</f>
        <v/>
      </c>
      <c r="B18" s="5">
        <f>Mensalidades!K10</f>
        <v/>
      </c>
    </row>
    <row r="19">
      <c r="A19" s="8">
        <f>Mensalidades!B11</f>
        <v/>
      </c>
      <c r="B19" s="9">
        <f>Mensalidades!K11</f>
        <v/>
      </c>
    </row>
    <row r="20">
      <c r="A20" s="4">
        <f>Mensalidades!B12</f>
        <v/>
      </c>
      <c r="B20" s="5">
        <f>Mensalidades!K12</f>
        <v/>
      </c>
    </row>
    <row r="21">
      <c r="A21" s="8">
        <f>Mensalidades!B13</f>
        <v/>
      </c>
      <c r="B21" s="9">
        <f>Mensalidades!K13</f>
        <v/>
      </c>
    </row>
  </sheetData>
  <mergeCells count="13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D7:F7"/>
    <mergeCell ref="A8:C8"/>
    <mergeCell ref="D8:F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30" customWidth="1" min="3" max="3"/>
    <col width="30" customWidth="1" min="4" max="4"/>
  </cols>
  <sheetData>
    <row r="1" ht="26" customHeight="1">
      <c r="A1" s="1" t="inlineStr">
        <is>
          <t>INSTRUÇÕES DE USO</t>
        </is>
      </c>
    </row>
    <row r="2"/>
    <row r="3" ht="40" customHeight="1">
      <c r="A3" s="22" t="inlineStr">
        <is>
          <t>Sheet 'Mensalidades'</t>
        </is>
      </c>
      <c r="B3" s="23" t="inlineStr">
        <is>
          <t>Contém o cadastro dos alunos, valores de mensalidade, datas de vencimento e pagamento. As colunas Status, Dias Atraso, Multa e Valor Total são calculadas automaticamente por fórmulas.</t>
        </is>
      </c>
      <c r="C3" s="18" t="n"/>
      <c r="D3" s="19" t="n"/>
    </row>
    <row r="4" ht="40" customHeight="1">
      <c r="A4" s="22" t="inlineStr">
        <is>
          <t>Coluna Data Pagamento</t>
        </is>
      </c>
      <c r="B4" s="23" t="inlineStr">
        <is>
          <t>Deixe em branco se o aluno ainda não pagou. O status será calculado com base na data atual (TODAY()).</t>
        </is>
      </c>
      <c r="C4" s="18" t="n"/>
      <c r="D4" s="19" t="n"/>
    </row>
    <row r="5" ht="40" customHeight="1">
      <c r="A5" s="22" t="inlineStr">
        <is>
          <t>Coluna Status</t>
        </is>
      </c>
      <c r="B5" s="23" t="inlineStr">
        <is>
          <t>Pago em Dia = pagou até o vencimento | Pago com Atraso = pagou depois do vencimento | Pendente = ainda não venceu e não pagou | Atrasado = venceu e não pagou.</t>
        </is>
      </c>
      <c r="C5" s="18" t="n"/>
      <c r="D5" s="19" t="n"/>
    </row>
    <row r="6" ht="40" customHeight="1">
      <c r="A6" s="22" t="inlineStr">
        <is>
          <t>Coluna Multa</t>
        </is>
      </c>
      <c r="B6" s="23" t="inlineStr">
        <is>
          <t>Aplica 2% sobre o valor da mensalidade automaticamente quando há dias de atraso.</t>
        </is>
      </c>
      <c r="C6" s="18" t="n"/>
      <c r="D6" s="19" t="n"/>
    </row>
    <row r="7" ht="40" customHeight="1">
      <c r="A7" s="22" t="inlineStr">
        <is>
          <t>Coluna Forma de Pagamento</t>
        </is>
      </c>
      <c r="B7" s="23" t="inlineStr">
        <is>
          <t>Use a lista suspensa (Pix, Boleto, Cartão de Crédito, Transferência, Dinheiro).</t>
        </is>
      </c>
      <c r="C7" s="18" t="n"/>
      <c r="D7" s="19" t="n"/>
    </row>
    <row r="8" ht="40" customHeight="1">
      <c r="A8" s="22" t="inlineStr">
        <is>
          <t>Sheet 'Dashboard'</t>
        </is>
      </c>
      <c r="B8" s="23" t="inlineStr">
        <is>
          <t>Mostra os principais indicadores (KPIs), gráfico de barras com o valor total por aluno e gráfico de pizza com a distribuição dos status de pagamento.</t>
        </is>
      </c>
      <c r="C8" s="18" t="n"/>
      <c r="D8" s="19" t="n"/>
    </row>
    <row r="9" ht="40" customHeight="1">
      <c r="A9" s="22" t="inlineStr">
        <is>
          <t>Atualização</t>
        </is>
      </c>
      <c r="B9" s="23" t="inlineStr">
        <is>
          <t>Todos os totais, KPIs e gráficos são recalculados automaticamente ao alterar os dados na sheet 'Mensalidades'.</t>
        </is>
      </c>
      <c r="C9" s="18" t="n"/>
      <c r="D9" s="19" t="n"/>
    </row>
    <row r="10" ht="40" customHeight="1">
      <c r="A10" s="22" t="inlineStr">
        <is>
          <t>Cores</t>
        </is>
      </c>
      <c r="B10" s="23" t="inlineStr">
        <is>
          <t>Células em amarelo claro (R$ FFFBEB) indicam campos editáveis. Cores de status seguem verde (em dia), amarelo (atenção) e vermelho (atraso).</t>
        </is>
      </c>
      <c r="C10" s="18" t="n"/>
      <c r="D10" s="19" t="n"/>
    </row>
  </sheetData>
  <mergeCells count="17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2026-07-21T17:25:54Z</dcterms:created>
  <dcterms:modified xmlns:dcterms="http://purl.org/dc/terms/" xmlns:xsi="http://www.w3.org/2001/XMLSchema-instance" xsi:type="dcterms:W3CDTF">2026-07-21T17:25:54Z</dcterms:modified>
</cp:coreProperties>
</file>