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cenças" sheetId="1" state="visible" r:id="rId1"/>
    <sheet xmlns:r="http://schemas.openxmlformats.org/officeDocument/2006/relationships" name="Dashboard" sheetId="2" state="visible" r:id="rId2"/>
    <sheet xmlns:r="http://schemas.openxmlformats.org/officeDocument/2006/relationships" name="Instruções" sheetId="3" state="visible" r:id="rId3"/>
  </sheets>
  <definedNames>
    <definedName name="_xlnm._FilterDatabase" localSheetId="0" hidden="1">'Licenças'!$A$1:$U$101</definedName>
  </definedNames>
  <calcPr calcId="124519" fullCalcOnLoad="1" forceFullCalc="1"/>
</workbook>
</file>

<file path=xl/styles.xml><?xml version="1.0" encoding="utf-8"?>
<styleSheet xmlns="http://schemas.openxmlformats.org/spreadsheetml/2006/main">
  <numFmts count="4">
    <numFmt numFmtId="164" formatCode="DD/MM/AAAA"/>
    <numFmt numFmtId="165" formatCode="&quot;R$&quot; #.##0,00"/>
    <numFmt numFmtId="166" formatCode="0.0%"/>
    <numFmt numFmtId="167" formatCode="DD/MM/YYYY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color rgb="001F2937"/>
      <sz val="10"/>
    </font>
    <font>
      <name val="Calibri"/>
      <color rgb="001D4ED8"/>
      <sz val="10"/>
      <u val="single"/>
    </font>
    <font>
      <name val="Calibri"/>
      <b val="1"/>
      <color rgb="00FFFFFF"/>
      <sz val="16"/>
    </font>
    <font>
      <name val="Calibri"/>
      <b val="1"/>
      <color rgb="00FFFFFF"/>
      <sz val="15"/>
    </font>
  </fonts>
  <fills count="8">
    <fill>
      <patternFill/>
    </fill>
    <fill>
      <patternFill patternType="gray125"/>
    </fill>
    <fill>
      <patternFill patternType="solid">
        <fgColor rgb="001E293B"/>
      </patternFill>
    </fill>
    <fill>
      <patternFill patternType="solid">
        <fgColor rgb="00F8FAFC"/>
      </patternFill>
    </fill>
    <fill>
      <patternFill patternType="solid">
        <fgColor rgb="00FFFBEB"/>
      </patternFill>
    </fill>
    <fill>
      <patternFill patternType="solid">
        <fgColor rgb="00FFFFFF"/>
      </patternFill>
    </fill>
    <fill>
      <patternFill patternType="solid">
        <fgColor rgb="00C8102E"/>
      </patternFill>
    </fill>
    <fill>
      <patternFill patternType="solid">
        <fgColor rgb="001D4ED8"/>
      </patternFill>
    </fill>
  </fills>
  <borders count="6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left/>
      <right/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/>
      <diagonal/>
    </border>
    <border>
      <left/>
      <right/>
      <top style="thin">
        <color rgb="00D1D5DB"/>
      </top>
      <bottom style="thin">
        <color rgb="00D1D5DB"/>
      </bottom>
      <diagonal/>
    </border>
    <border>
      <left/>
      <right style="thin">
        <color rgb="00D1D5DB"/>
      </right>
      <top style="thin">
        <color rgb="00D1D5DB"/>
      </top>
      <bottom style="thin">
        <color rgb="00D1D5DB"/>
      </bottom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4" borderId="1" applyAlignment="1" pivotButton="0" quotePrefix="0" xfId="0">
      <alignment horizontal="center" vertical="center" wrapText="1"/>
    </xf>
    <xf numFmtId="0" fontId="2" fillId="4" borderId="1" applyAlignment="1" pivotButton="0" quotePrefix="0" xfId="0">
      <alignment horizontal="left" vertical="center" wrapText="1"/>
    </xf>
    <xf numFmtId="49" fontId="2" fillId="4" borderId="1" applyAlignment="1" pivotButton="0" quotePrefix="0" xfId="0">
      <alignment horizontal="left" vertical="center" wrapText="1"/>
    </xf>
    <xf numFmtId="164" fontId="2" fillId="4" borderId="1" applyAlignment="1" pivotButton="0" quotePrefix="0" xfId="0">
      <alignment horizontal="center" vertical="center" wrapText="1"/>
    </xf>
    <xf numFmtId="165" fontId="2" fillId="4" borderId="1" applyAlignment="1" pivotButton="0" quotePrefix="0" xfId="0">
      <alignment horizontal="left" vertical="center" wrapText="1"/>
    </xf>
    <xf numFmtId="0" fontId="2" fillId="3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left" vertical="center" wrapText="1"/>
    </xf>
    <xf numFmtId="0" fontId="2" fillId="3" borderId="1" applyAlignment="1" pivotButton="0" quotePrefix="0" xfId="0">
      <alignment horizontal="left" vertical="center" wrapText="1"/>
    </xf>
    <xf numFmtId="0" fontId="2" fillId="5" borderId="1" applyAlignment="1" pivotButton="0" quotePrefix="0" xfId="0">
      <alignment horizontal="center" vertical="center" wrapText="1"/>
    </xf>
    <xf numFmtId="0" fontId="2" fillId="5" borderId="1" applyAlignment="1" pivotButton="0" quotePrefix="0" xfId="0">
      <alignment horizontal="left" vertical="center" wrapText="1"/>
    </xf>
    <xf numFmtId="0" fontId="4" fillId="2" borderId="1" applyAlignment="1" pivotButton="0" quotePrefix="0" xfId="0">
      <alignment horizontal="center" vertical="center" wrapText="1"/>
    </xf>
    <xf numFmtId="0" fontId="1" fillId="6" borderId="1" applyAlignment="1" pivotButton="0" quotePrefix="0" xfId="0">
      <alignment horizontal="center" vertical="center" wrapText="1"/>
    </xf>
    <xf numFmtId="0" fontId="0" fillId="6" borderId="1" pivotButton="0" quotePrefix="0" xfId="0"/>
    <xf numFmtId="1" fontId="5" fillId="7" borderId="1" applyAlignment="1" pivotButton="0" quotePrefix="0" xfId="0">
      <alignment horizontal="center" vertical="center" wrapText="1"/>
    </xf>
    <xf numFmtId="166" fontId="5" fillId="7" borderId="1" applyAlignment="1" pivotButton="0" quotePrefix="0" xfId="0">
      <alignment horizontal="center" vertical="center" wrapText="1"/>
    </xf>
    <xf numFmtId="165" fontId="5" fillId="7" borderId="1" applyAlignment="1" pivotButton="0" quotePrefix="0" xfId="0">
      <alignment horizontal="center" vertical="center" wrapText="1"/>
    </xf>
    <xf numFmtId="165" fontId="2" fillId="3" borderId="1" applyAlignment="1" pivotButton="0" quotePrefix="0" xfId="0">
      <alignment horizontal="center" vertical="center" wrapText="1"/>
    </xf>
    <xf numFmtId="165" fontId="2" fillId="5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left" vertical="top" wrapText="1"/>
    </xf>
    <xf numFmtId="0" fontId="2" fillId="5" borderId="1" applyAlignment="1" pivotButton="0" quotePrefix="0" xfId="0">
      <alignment horizontal="left" vertical="top" wrapText="1"/>
    </xf>
    <xf numFmtId="0" fontId="0" fillId="0" borderId="4" pivotButton="0" quotePrefix="0" xfId="0"/>
    <xf numFmtId="0" fontId="0" fillId="0" borderId="5" pivotButton="0" quotePrefix="0" xfId="0"/>
    <xf numFmtId="167" fontId="2" fillId="4" borderId="1" applyAlignment="1" pivotButton="0" quotePrefix="0" xfId="0">
      <alignment horizontal="center" vertical="center" wrapText="1"/>
    </xf>
  </cellXfs>
  <cellStyles count="1">
    <cellStyle name="Normal" xfId="0" builtinId="0" hidden="0"/>
  </cellStyles>
  <dxfs count="3">
    <dxf>
      <font>
        <name val="Calibri"/>
        <b val="1"/>
        <color rgb="00FFFFFF"/>
        <sz val="10"/>
      </font>
      <fill>
        <patternFill patternType="solid">
          <fgColor rgb="00DC2626"/>
        </patternFill>
      </fill>
    </dxf>
    <dxf>
      <font>
        <name val="Calibri"/>
        <b val="1"/>
        <color rgb="00FFFFFF"/>
        <sz val="10"/>
      </font>
      <fill>
        <patternFill patternType="solid">
          <fgColor rgb="00F59E0B"/>
        </patternFill>
      </fill>
    </dxf>
    <dxf>
      <font>
        <name val="Calibri"/>
        <b val="1"/>
        <color rgb="00FFFFFF"/>
        <sz val="10"/>
      </font>
      <fill>
        <patternFill patternType="solid">
          <fgColor rgb="0016A34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Licenças por situação</a:t>
            </a:r>
          </a:p>
        </rich>
      </tx>
    </title>
    <plotArea>
      <doughnutChart>
        <varyColors val="1"/>
        <ser>
          <idx val="0"/>
          <order val="0"/>
          <tx>
            <strRef>
              <f>'Dashboard'!I11</f>
            </strRef>
          </tx>
          <spPr>
            <a:solidFill xmlns:a="http://schemas.openxmlformats.org/drawingml/2006/main">
              <a:srgbClr val="1D4ED8"/>
            </a:solidFill>
            <a:ln xmlns:a="http://schemas.openxmlformats.org/drawingml/2006/main">
              <a:prstDash val="solid"/>
            </a:ln>
          </spPr>
          <cat>
            <numRef>
              <f>'Dashboard'!$H$12:$H$14</f>
            </numRef>
          </cat>
          <val>
            <numRef>
              <f>'Dashboard'!$I$12:$I$14</f>
            </numRef>
          </val>
        </ser>
        <firstSliceAng val="0"/>
        <holeSize val="55"/>
      </doughnutChart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Licenças por órgão ambiental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'Dashboard'!I28</f>
            </strRef>
          </tx>
          <spPr>
            <a:solidFill xmlns:a="http://schemas.openxmlformats.org/drawingml/2006/main">
              <a:srgbClr val="10B981"/>
            </a:solidFill>
            <a:ln xmlns:a="http://schemas.openxmlformats.org/drawingml/2006/main">
              <a:prstDash val="solid"/>
            </a:ln>
          </spPr>
          <cat>
            <numRef>
              <f>'Dashboard'!$H$29:$H$36</f>
            </numRef>
          </cat>
          <val>
            <numRef>
              <f>'Dashboard'!$I$29:$I$36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Órgão ambiental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Quantidade de licenças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Custo total por tipo de licença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'Dashboard'!I39</f>
            </strRef>
          </tx>
          <spPr>
            <a:solidFill xmlns:a="http://schemas.openxmlformats.org/drawingml/2006/main">
              <a:srgbClr val="C8102E"/>
            </a:solidFill>
            <a:ln xmlns:a="http://schemas.openxmlformats.org/drawingml/2006/main">
              <a:prstDash val="solid"/>
            </a:ln>
          </spPr>
          <cat>
            <numRef>
              <f>'Dashboard'!$H$40:$H$44</f>
            </numRef>
          </cat>
          <val>
            <numRef>
              <f>'Dashboard'!$I$40:$I$44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Custo total (R$)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Tipo de licença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0</col>
      <colOff>0</colOff>
      <row>12</row>
      <rowOff>0</rowOff>
    </from>
    <ext cx="468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9</col>
      <colOff>0</colOff>
      <row>1</row>
      <rowOff>0</rowOff>
    </from>
    <ext cx="540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9</col>
      <colOff>0</colOff>
      <row>17</row>
      <rowOff>0</rowOff>
    </from>
    <ext cx="5400000" cy="288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docs.exemplo.com/licencas/LA-2026-001" TargetMode="External" Id="rId1"/><Relationship Type="http://schemas.openxmlformats.org/officeDocument/2006/relationships/hyperlink" Target="https://docs.exemplo.com/licencas/LA-2026-002" TargetMode="External" Id="rId2"/><Relationship Type="http://schemas.openxmlformats.org/officeDocument/2006/relationships/hyperlink" Target="https://docs.exemplo.com/licencas/LA-2026-003" TargetMode="External" Id="rId3"/><Relationship Type="http://schemas.openxmlformats.org/officeDocument/2006/relationships/hyperlink" Target="https://docs.exemplo.com/licencas/LA-2026-004" TargetMode="External" Id="rId4"/><Relationship Type="http://schemas.openxmlformats.org/officeDocument/2006/relationships/hyperlink" Target="https://docs.exemplo.com/licencas/LA-2026-005" TargetMode="External" Id="rId5"/><Relationship Type="http://schemas.openxmlformats.org/officeDocument/2006/relationships/hyperlink" Target="https://docs.exemplo.com/licencas/LA-2026-006" TargetMode="External" Id="rId6"/><Relationship Type="http://schemas.openxmlformats.org/officeDocument/2006/relationships/hyperlink" Target="https://docs.exemplo.com/licencas/LA-2026-007" TargetMode="External" Id="rId7"/><Relationship Type="http://schemas.openxmlformats.org/officeDocument/2006/relationships/hyperlink" Target="https://docs.exemplo.com/licencas/LA-2026-008" TargetMode="External" Id="rId8"/><Relationship Type="http://schemas.openxmlformats.org/officeDocument/2006/relationships/hyperlink" Target="https://docs.exemplo.com/licencas/LA-2026-009" TargetMode="External" Id="rId9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10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31" customWidth="1" min="2" max="2"/>
    <col width="20" customWidth="1" min="3" max="3"/>
    <col width="22" customWidth="1" min="4" max="4"/>
    <col width="18" customWidth="1" min="5" max="5"/>
    <col width="8" customWidth="1" min="6" max="6"/>
    <col width="30" customWidth="1" min="7" max="7"/>
    <col width="18" customWidth="1" min="8" max="8"/>
    <col width="19" customWidth="1" min="9" max="9"/>
    <col width="20" customWidth="1" min="10" max="10"/>
    <col width="19" customWidth="1" min="11" max="11"/>
    <col width="15" customWidth="1" min="12" max="12"/>
    <col width="15" customWidth="1" min="13" max="13"/>
    <col width="24" customWidth="1" min="14" max="14"/>
    <col width="20" customWidth="1" min="15" max="15"/>
    <col width="15" customWidth="1" min="16" max="16"/>
    <col width="16" customWidth="1" min="17" max="17"/>
    <col width="16" customWidth="1" min="18" max="18"/>
    <col width="34" customWidth="1" min="19" max="19"/>
    <col width="34" customWidth="1" min="20" max="20"/>
    <col width="30" customWidth="1" min="21" max="21"/>
  </cols>
  <sheetData>
    <row r="1" ht="34" customHeight="1">
      <c r="A1" s="1" t="inlineStr">
        <is>
          <t>ID da licença</t>
        </is>
      </c>
      <c r="B1" s="1" t="inlineStr">
        <is>
          <t>Empresa / empreendimento</t>
        </is>
      </c>
      <c r="C1" s="1" t="inlineStr">
        <is>
          <t>CNPJ</t>
        </is>
      </c>
      <c r="D1" s="1" t="inlineStr">
        <is>
          <t>Responsável</t>
        </is>
      </c>
      <c r="E1" s="1" t="inlineStr">
        <is>
          <t>Cidade</t>
        </is>
      </c>
      <c r="F1" s="1" t="inlineStr">
        <is>
          <t>UF</t>
        </is>
      </c>
      <c r="G1" s="1" t="inlineStr">
        <is>
          <t>Atividade / empreendimento</t>
        </is>
      </c>
      <c r="H1" s="1" t="inlineStr">
        <is>
          <t>Tipo de licença</t>
        </is>
      </c>
      <c r="I1" s="1" t="inlineStr">
        <is>
          <t>Órgão ambiental</t>
        </is>
      </c>
      <c r="J1" s="1" t="inlineStr">
        <is>
          <t>Número do processo</t>
        </is>
      </c>
      <c r="K1" s="1" t="inlineStr">
        <is>
          <t>Número da licença</t>
        </is>
      </c>
      <c r="L1" s="1" t="inlineStr">
        <is>
          <t>Data de emissão</t>
        </is>
      </c>
      <c r="M1" s="1" t="inlineStr">
        <is>
          <t>Data de validade</t>
        </is>
      </c>
      <c r="N1" s="1" t="inlineStr">
        <is>
          <t>Data do protocolo de renovação</t>
        </is>
      </c>
      <c r="O1" s="1" t="inlineStr">
        <is>
          <t>Taxa / custo da licença (R$)</t>
        </is>
      </c>
      <c r="P1" s="1" t="inlineStr">
        <is>
          <t>Situação</t>
        </is>
      </c>
      <c r="Q1" s="1" t="inlineStr">
        <is>
          <t>Dias para vencer</t>
        </is>
      </c>
      <c r="R1" s="1" t="inlineStr">
        <is>
          <t>Nível de alerta</t>
        </is>
      </c>
      <c r="S1" s="1" t="inlineStr">
        <is>
          <t>Observações</t>
        </is>
      </c>
      <c r="T1" s="1" t="inlineStr">
        <is>
          <t>Link para documentos</t>
        </is>
      </c>
      <c r="U1" s="1" t="inlineStr">
        <is>
          <t>Classificação do tipo</t>
        </is>
      </c>
    </row>
    <row r="2">
      <c r="A2" s="2" t="inlineStr">
        <is>
          <t>LA-2026-001</t>
        </is>
      </c>
      <c r="B2" s="3" t="inlineStr">
        <is>
          <t>EcoMetal Indústria Ltda.</t>
        </is>
      </c>
      <c r="C2" s="4" t="inlineStr">
        <is>
          <t>12.345.678/0001-90</t>
        </is>
      </c>
      <c r="D2" s="3" t="inlineStr">
        <is>
          <t>João Silva</t>
        </is>
      </c>
      <c r="E2" s="3" t="inlineStr">
        <is>
          <t>São Paulo</t>
        </is>
      </c>
      <c r="F2" s="2" t="inlineStr">
        <is>
          <t>SP</t>
        </is>
      </c>
      <c r="G2" s="3" t="inlineStr">
        <is>
          <t>Indústria metalúrgica</t>
        </is>
      </c>
      <c r="H2" s="2" t="inlineStr">
        <is>
          <t>LO</t>
        </is>
      </c>
      <c r="I2" s="2" t="inlineStr">
        <is>
          <t>CETESB</t>
        </is>
      </c>
      <c r="J2" s="3" t="inlineStr">
        <is>
          <t>PROC-2026-001</t>
        </is>
      </c>
      <c r="K2" s="3" t="inlineStr">
        <is>
          <t>LO-2026-1001</t>
        </is>
      </c>
      <c r="L2" s="24" t="n">
        <v>46063</v>
      </c>
      <c r="M2" s="24" t="n">
        <v>46228</v>
      </c>
      <c r="N2" s="24" t="n">
        <v>46198</v>
      </c>
      <c r="O2" s="6" t="n">
        <v>18500</v>
      </c>
      <c r="P2" s="7">
        <f>IF(A2="","",IF(M2="","Sem data",IF(M2&lt;TODAY(),"Vencida",IF(M2-TODAY()&lt;=30,"A vencer","Vigente"))))</f>
        <v/>
      </c>
      <c r="Q2" s="7">
        <f>IF(A2="","",IF(M2="","",IFERROR(M2-TODAY(),"")))</f>
        <v/>
      </c>
      <c r="R2" s="7">
        <f>IF(A2="","",IF(P2="Vencida","URGENTE",IF(P2="A vencer","ATENÇÃO",IF(P2="Vigente","OK","SEM DATA"))))</f>
        <v/>
      </c>
      <c r="S2" s="3" t="inlineStr">
        <is>
          <t>Renovação em análise</t>
        </is>
      </c>
      <c r="T2" s="8" t="inlineStr">
        <is>
          <t>https://docs.exemplo.com/licencas/LA-2026-001</t>
        </is>
      </c>
      <c r="U2" s="9">
        <f>IF(A2="","",IFERROR(VLOOKUP(H2,'Dashboard'!$H$4:$I$8,2,FALSE),"Não classificada"))</f>
        <v/>
      </c>
    </row>
    <row r="3">
      <c r="A3" s="2" t="inlineStr">
        <is>
          <t>LA-2026-002</t>
        </is>
      </c>
      <c r="B3" s="3" t="inlineStr">
        <is>
          <t>Translog Brasil S.A.</t>
        </is>
      </c>
      <c r="C3" s="4" t="inlineStr">
        <is>
          <t>23.456.789/0001-01</t>
        </is>
      </c>
      <c r="D3" s="3" t="inlineStr">
        <is>
          <t>Maria Oliveira</t>
        </is>
      </c>
      <c r="E3" s="3" t="inlineStr">
        <is>
          <t>Rio de Janeiro</t>
        </is>
      </c>
      <c r="F3" s="2" t="inlineStr">
        <is>
          <t>RJ</t>
        </is>
      </c>
      <c r="G3" s="3" t="inlineStr">
        <is>
          <t>Transporte rodoviário de cargas</t>
        </is>
      </c>
      <c r="H3" s="2" t="inlineStr">
        <is>
          <t>LAU</t>
        </is>
      </c>
      <c r="I3" s="2" t="inlineStr">
        <is>
          <t>INEA</t>
        </is>
      </c>
      <c r="J3" s="3" t="inlineStr">
        <is>
          <t>PROC-2026-002</t>
        </is>
      </c>
      <c r="K3" s="3" t="inlineStr">
        <is>
          <t>LAU-2026-204</t>
        </is>
      </c>
      <c r="L3" s="24" t="n">
        <v>46093</v>
      </c>
      <c r="M3" s="24" t="n">
        <v>46263</v>
      </c>
      <c r="N3" s="24" t="n">
        <v>46233</v>
      </c>
      <c r="O3" s="6" t="n">
        <v>7250</v>
      </c>
      <c r="P3" s="10">
        <f>IF(A3="","",IF(M3="","Sem data",IF(M3&lt;TODAY(),"Vencida",IF(M3-TODAY()&lt;=30,"A vencer","Vigente"))))</f>
        <v/>
      </c>
      <c r="Q3" s="10">
        <f>IF(A3="","",IF(M3="","",IFERROR(M3-TODAY(),"")))</f>
        <v/>
      </c>
      <c r="R3" s="10">
        <f>IF(A3="","",IF(P3="Vencida","URGENTE",IF(P3="A vencer","ATENÇÃO",IF(P3="Vigente","OK","SEM DATA"))))</f>
        <v/>
      </c>
      <c r="S3" s="3" t="inlineStr">
        <is>
          <t>Aguardar retorno do órgão</t>
        </is>
      </c>
      <c r="T3" s="8" t="inlineStr">
        <is>
          <t>https://docs.exemplo.com/licencas/LA-2026-002</t>
        </is>
      </c>
      <c r="U3" s="11">
        <f>IF(A3="","",IFERROR(VLOOKUP(H3,'Dashboard'!$H$4:$I$8,2,FALSE),"Não classificada"))</f>
        <v/>
      </c>
    </row>
    <row r="4">
      <c r="A4" s="2" t="inlineStr">
        <is>
          <t>LA-2026-003</t>
        </is>
      </c>
      <c r="B4" s="3" t="inlineStr">
        <is>
          <t>Construtora Horizonte Ltda.</t>
        </is>
      </c>
      <c r="C4" s="4" t="inlineStr">
        <is>
          <t>34.567.890/0001-12</t>
        </is>
      </c>
      <c r="D4" s="3" t="inlineStr">
        <is>
          <t>Pedro Santos</t>
        </is>
      </c>
      <c r="E4" s="3" t="inlineStr">
        <is>
          <t>Belo Horizonte</t>
        </is>
      </c>
      <c r="F4" s="2" t="inlineStr">
        <is>
          <t>MG</t>
        </is>
      </c>
      <c r="G4" s="3" t="inlineStr">
        <is>
          <t>Construção civil</t>
        </is>
      </c>
      <c r="H4" s="2" t="inlineStr">
        <is>
          <t>LI</t>
        </is>
      </c>
      <c r="I4" s="2" t="inlineStr">
        <is>
          <t>FEAM</t>
        </is>
      </c>
      <c r="J4" s="3" t="inlineStr">
        <is>
          <t>PROC-2026-003</t>
        </is>
      </c>
      <c r="K4" s="3" t="inlineStr">
        <is>
          <t>LI-2026-318</t>
        </is>
      </c>
      <c r="L4" s="24" t="n">
        <v>46153</v>
      </c>
      <c r="M4" s="24" t="n">
        <v>46280</v>
      </c>
      <c r="N4" s="24" t="n">
        <v>46265</v>
      </c>
      <c r="O4" s="6" t="n">
        <v>9800</v>
      </c>
      <c r="P4" s="7">
        <f>IF(A4="","",IF(M4="","Sem data",IF(M4&lt;TODAY(),"Vencida",IF(M4-TODAY()&lt;=30,"A vencer","Vigente"))))</f>
        <v/>
      </c>
      <c r="Q4" s="7">
        <f>IF(A4="","",IF(M4="","",IFERROR(M4-TODAY(),"")))</f>
        <v/>
      </c>
      <c r="R4" s="7">
        <f>IF(A4="","",IF(P4="Vencida","URGENTE",IF(P4="A vencer","ATENÇÃO",IF(P4="Vigente","OK","SEM DATA"))))</f>
        <v/>
      </c>
      <c r="S4" s="3" t="inlineStr">
        <is>
          <t>Documentação protocolada</t>
        </is>
      </c>
      <c r="T4" s="8" t="inlineStr">
        <is>
          <t>https://docs.exemplo.com/licencas/LA-2026-003</t>
        </is>
      </c>
      <c r="U4" s="9">
        <f>IF(A4="","",IFERROR(VLOOKUP(H4,'Dashboard'!$H$4:$I$8,2,FALSE),"Não classificada"))</f>
        <v/>
      </c>
    </row>
    <row r="5">
      <c r="A5" s="2" t="inlineStr">
        <is>
          <t>LA-2026-004</t>
        </is>
      </c>
      <c r="B5" s="3" t="inlineStr">
        <is>
          <t>Mineração Serra Azul S.A.</t>
        </is>
      </c>
      <c r="C5" s="4" t="inlineStr">
        <is>
          <t>45.678.901/0001-23</t>
        </is>
      </c>
      <c r="D5" s="3" t="inlineStr">
        <is>
          <t>Ana Souza</t>
        </is>
      </c>
      <c r="E5" s="3" t="inlineStr">
        <is>
          <t>Curitiba</t>
        </is>
      </c>
      <c r="F5" s="2" t="inlineStr">
        <is>
          <t>PR</t>
        </is>
      </c>
      <c r="G5" s="3" t="inlineStr">
        <is>
          <t>Mineração de agregados</t>
        </is>
      </c>
      <c r="H5" s="2" t="inlineStr">
        <is>
          <t>LP</t>
        </is>
      </c>
      <c r="I5" s="2" t="inlineStr">
        <is>
          <t>IAT</t>
        </is>
      </c>
      <c r="J5" s="3" t="inlineStr">
        <is>
          <t>PROC-2026-004</t>
        </is>
      </c>
      <c r="K5" s="3" t="inlineStr">
        <is>
          <t>LP-2026-411</t>
        </is>
      </c>
      <c r="L5" s="24" t="n">
        <v>46108</v>
      </c>
      <c r="M5" s="24" t="n">
        <v>46291</v>
      </c>
      <c r="N5" s="24" t="n"/>
      <c r="O5" s="6" t="n">
        <v>14200</v>
      </c>
      <c r="P5" s="10">
        <f>IF(A5="","",IF(M5="","Sem data",IF(M5&lt;TODAY(),"Vencida",IF(M5-TODAY()&lt;=30,"A vencer","Vigente"))))</f>
        <v/>
      </c>
      <c r="Q5" s="10">
        <f>IF(A5="","",IF(M5="","",IFERROR(M5-TODAY(),"")))</f>
        <v/>
      </c>
      <c r="R5" s="10">
        <f>IF(A5="","",IF(P5="Vencida","URGENTE",IF(P5="A vencer","ATENÇÃO",IF(P5="Vigente","OK","SEM DATA"))))</f>
        <v/>
      </c>
      <c r="S5" s="3" t="inlineStr">
        <is>
          <t>Preparar pedido de renovação</t>
        </is>
      </c>
      <c r="T5" s="8" t="inlineStr">
        <is>
          <t>https://docs.exemplo.com/licencas/LA-2026-004</t>
        </is>
      </c>
      <c r="U5" s="11">
        <f>IF(A5="","",IFERROR(VLOOKUP(H5,'Dashboard'!$H$4:$I$8,2,FALSE),"Não classificada"))</f>
        <v/>
      </c>
    </row>
    <row r="6">
      <c r="A6" s="2" t="inlineStr">
        <is>
          <t>LA-2026-005</t>
        </is>
      </c>
      <c r="B6" s="3" t="inlineStr">
        <is>
          <t>Resíduos Sul Ambiental Ltda.</t>
        </is>
      </c>
      <c r="C6" s="4" t="inlineStr">
        <is>
          <t>56.789.012/0001-34</t>
        </is>
      </c>
      <c r="D6" s="3" t="inlineStr">
        <is>
          <t>Carlos Pereira</t>
        </is>
      </c>
      <c r="E6" s="3" t="inlineStr">
        <is>
          <t>Porto Alegre</t>
        </is>
      </c>
      <c r="F6" s="2" t="inlineStr">
        <is>
          <t>RS</t>
        </is>
      </c>
      <c r="G6" s="3" t="inlineStr">
        <is>
          <t>Tratamento de resíduos</t>
        </is>
      </c>
      <c r="H6" s="2" t="inlineStr">
        <is>
          <t>LO</t>
        </is>
      </c>
      <c r="I6" s="2" t="inlineStr">
        <is>
          <t>FEPAM</t>
        </is>
      </c>
      <c r="J6" s="3" t="inlineStr">
        <is>
          <t>PROC-2026-005</t>
        </is>
      </c>
      <c r="K6" s="3" t="inlineStr">
        <is>
          <t>LO-2026-522</t>
        </is>
      </c>
      <c r="L6" s="24" t="n">
        <v>46053</v>
      </c>
      <c r="M6" s="24" t="n">
        <v>46301</v>
      </c>
      <c r="N6" s="24" t="n"/>
      <c r="O6" s="6" t="n">
        <v>16800</v>
      </c>
      <c r="P6" s="7">
        <f>IF(A6="","",IF(M6="","Sem data",IF(M6&lt;TODAY(),"Vencida",IF(M6-TODAY()&lt;=30,"A vencer","Vigente"))))</f>
        <v/>
      </c>
      <c r="Q6" s="7">
        <f>IF(A6="","",IF(M6="","",IFERROR(M6-TODAY(),"")))</f>
        <v/>
      </c>
      <c r="R6" s="7">
        <f>IF(A6="","",IF(P6="Vencida","URGENTE",IF(P6="A vencer","ATENÇÃO",IF(P6="Vigente","OK","SEM DATA"))))</f>
        <v/>
      </c>
      <c r="S6" s="3" t="inlineStr">
        <is>
          <t>Reunir comprovantes operacionais</t>
        </is>
      </c>
      <c r="T6" s="8" t="inlineStr">
        <is>
          <t>https://docs.exemplo.com/licencas/LA-2026-005</t>
        </is>
      </c>
      <c r="U6" s="9">
        <f>IF(A6="","",IFERROR(VLOOKUP(H6,'Dashboard'!$H$4:$I$8,2,FALSE),"Não classificada"))</f>
        <v/>
      </c>
    </row>
    <row r="7">
      <c r="A7" s="2" t="inlineStr">
        <is>
          <t>LA-2026-006</t>
        </is>
      </c>
      <c r="B7" s="3" t="inlineStr">
        <is>
          <t>Alimentos Bom Sabor Ltda.</t>
        </is>
      </c>
      <c r="C7" s="4" t="inlineStr">
        <is>
          <t>67.890.123/0001-45</t>
        </is>
      </c>
      <c r="D7" s="3" t="inlineStr">
        <is>
          <t>Juliana Costa</t>
        </is>
      </c>
      <c r="E7" s="3" t="inlineStr">
        <is>
          <t>Salvador</t>
        </is>
      </c>
      <c r="F7" s="2" t="inlineStr">
        <is>
          <t>BA</t>
        </is>
      </c>
      <c r="G7" s="3" t="inlineStr">
        <is>
          <t>Fabricação de alimentos</t>
        </is>
      </c>
      <c r="H7" s="2" t="inlineStr">
        <is>
          <t>LAU</t>
        </is>
      </c>
      <c r="I7" s="2" t="inlineStr">
        <is>
          <t>INEMA</t>
        </is>
      </c>
      <c r="J7" s="3" t="inlineStr">
        <is>
          <t>PROC-2026-006</t>
        </is>
      </c>
      <c r="K7" s="3" t="inlineStr">
        <is>
          <t>LAU-2026-633</t>
        </is>
      </c>
      <c r="L7" s="24" t="n">
        <v>46078</v>
      </c>
      <c r="M7" s="24" t="n">
        <v>46328</v>
      </c>
      <c r="N7" s="24" t="n">
        <v>46253</v>
      </c>
      <c r="O7" s="6" t="n">
        <v>5400</v>
      </c>
      <c r="P7" s="10">
        <f>IF(A7="","",IF(M7="","Sem data",IF(M7&lt;TODAY(),"Vencida",IF(M7-TODAY()&lt;=30,"A vencer","Vigente"))))</f>
        <v/>
      </c>
      <c r="Q7" s="10">
        <f>IF(A7="","",IF(M7="","",IFERROR(M7-TODAY(),"")))</f>
        <v/>
      </c>
      <c r="R7" s="10">
        <f>IF(A7="","",IF(P7="Vencida","URGENTE",IF(P7="A vencer","ATENÇÃO",IF(P7="Vigente","OK","SEM DATA"))))</f>
        <v/>
      </c>
      <c r="S7" s="3" t="inlineStr">
        <is>
          <t>Licença e condicionantes arquivadas</t>
        </is>
      </c>
      <c r="T7" s="8" t="inlineStr">
        <is>
          <t>https://docs.exemplo.com/licencas/LA-2026-006</t>
        </is>
      </c>
      <c r="U7" s="11">
        <f>IF(A7="","",IFERROR(VLOOKUP(H7,'Dashboard'!$H$4:$I$8,2,FALSE),"Não classificada"))</f>
        <v/>
      </c>
    </row>
    <row r="8">
      <c r="A8" s="2" t="inlineStr">
        <is>
          <t>LA-2026-007</t>
        </is>
      </c>
      <c r="B8" s="3" t="inlineStr">
        <is>
          <t>Nordeste Serviços Ambientais Ltda.</t>
        </is>
      </c>
      <c r="C8" s="4" t="inlineStr">
        <is>
          <t>78.901.234/0001-56</t>
        </is>
      </c>
      <c r="D8" s="3" t="inlineStr">
        <is>
          <t>Rafael Almeida</t>
        </is>
      </c>
      <c r="E8" s="3" t="inlineStr">
        <is>
          <t>Recife</t>
        </is>
      </c>
      <c r="F8" s="2" t="inlineStr">
        <is>
          <t>PE</t>
        </is>
      </c>
      <c r="G8" s="3" t="inlineStr">
        <is>
          <t>Serviços ambientais</t>
        </is>
      </c>
      <c r="H8" s="2" t="inlineStr">
        <is>
          <t>Autorização</t>
        </is>
      </c>
      <c r="I8" s="2" t="inlineStr">
        <is>
          <t>CPRH</t>
        </is>
      </c>
      <c r="J8" s="3" t="inlineStr">
        <is>
          <t>PROC-2026-007</t>
        </is>
      </c>
      <c r="K8" s="3" t="inlineStr">
        <is>
          <t>AUT-2026-701</t>
        </is>
      </c>
      <c r="L8" s="24" t="n">
        <v>46128</v>
      </c>
      <c r="M8" s="24" t="n">
        <v>46343</v>
      </c>
      <c r="N8" s="24" t="n"/>
      <c r="O8" s="6" t="n">
        <v>850</v>
      </c>
      <c r="P8" s="7">
        <f>IF(A8="","",IF(M8="","Sem data",IF(M8&lt;TODAY(),"Vencida",IF(M8-TODAY()&lt;=30,"A vencer","Vigente"))))</f>
        <v/>
      </c>
      <c r="Q8" s="7">
        <f>IF(A8="","",IF(M8="","",IFERROR(M8-TODAY(),"")))</f>
        <v/>
      </c>
      <c r="R8" s="7">
        <f>IF(A8="","",IF(P8="Vencida","URGENTE",IF(P8="A vencer","ATENÇÃO",IF(P8="Vigente","OK","SEM DATA"))))</f>
        <v/>
      </c>
      <c r="S8" s="3" t="inlineStr">
        <is>
          <t>Monitorar condicionantes</t>
        </is>
      </c>
      <c r="T8" s="8" t="inlineStr">
        <is>
          <t>https://docs.exemplo.com/licencas/LA-2026-007</t>
        </is>
      </c>
      <c r="U8" s="9">
        <f>IF(A8="","",IFERROR(VLOOKUP(H8,'Dashboard'!$H$4:$I$8,2,FALSE),"Não classificada"))</f>
        <v/>
      </c>
    </row>
    <row r="9">
      <c r="A9" s="2" t="inlineStr">
        <is>
          <t>LA-2026-008</t>
        </is>
      </c>
      <c r="B9" s="3" t="inlineStr">
        <is>
          <t>Fortaleza Logística Integrada Ltda.</t>
        </is>
      </c>
      <c r="C9" s="4" t="inlineStr">
        <is>
          <t>89.012.345/0001-67</t>
        </is>
      </c>
      <c r="D9" s="3" t="inlineStr">
        <is>
          <t>Camila Ferreira</t>
        </is>
      </c>
      <c r="E9" s="3" t="inlineStr">
        <is>
          <t>Fortaleza</t>
        </is>
      </c>
      <c r="F9" s="2" t="inlineStr">
        <is>
          <t>CE</t>
        </is>
      </c>
      <c r="G9" s="3" t="inlineStr">
        <is>
          <t>Transporte e armazenagem</t>
        </is>
      </c>
      <c r="H9" s="2" t="inlineStr">
        <is>
          <t>LI</t>
        </is>
      </c>
      <c r="I9" s="2" t="inlineStr">
        <is>
          <t>SEMACE</t>
        </is>
      </c>
      <c r="J9" s="3" t="inlineStr">
        <is>
          <t>PROC-2026-008</t>
        </is>
      </c>
      <c r="K9" s="3" t="inlineStr">
        <is>
          <t>LI-2026-812</t>
        </is>
      </c>
      <c r="L9" s="24" t="n">
        <v>46183</v>
      </c>
      <c r="M9" s="24" t="n">
        <v>46363</v>
      </c>
      <c r="N9" s="24" t="n">
        <v>46258</v>
      </c>
      <c r="O9" s="6" t="n">
        <v>6300</v>
      </c>
      <c r="P9" s="10">
        <f>IF(A9="","",IF(M9="","Sem data",IF(M9&lt;TODAY(),"Vencida",IF(M9-TODAY()&lt;=30,"A vencer","Vigente"))))</f>
        <v/>
      </c>
      <c r="Q9" s="10">
        <f>IF(A9="","",IF(M9="","",IFERROR(M9-TODAY(),"")))</f>
        <v/>
      </c>
      <c r="R9" s="10">
        <f>IF(A9="","",IF(P9="Vencida","URGENTE",IF(P9="A vencer","ATENÇÃO",IF(P9="Vigente","OK","SEM DATA"))))</f>
        <v/>
      </c>
      <c r="S9" s="3" t="inlineStr">
        <is>
          <t>Acompanhar vistoria técnica</t>
        </is>
      </c>
      <c r="T9" s="8" t="inlineStr">
        <is>
          <t>https://docs.exemplo.com/licencas/LA-2026-008</t>
        </is>
      </c>
      <c r="U9" s="11">
        <f>IF(A9="","",IFERROR(VLOOKUP(H9,'Dashboard'!$H$4:$I$8,2,FALSE),"Não classificada"))</f>
        <v/>
      </c>
    </row>
    <row r="10">
      <c r="A10" s="2" t="inlineStr">
        <is>
          <t>LA-2026-009</t>
        </is>
      </c>
      <c r="B10" s="3" t="inlineStr">
        <is>
          <t>Campinas Obras e Projetos Ltda.</t>
        </is>
      </c>
      <c r="C10" s="4" t="inlineStr">
        <is>
          <t>90.123.456/0001-78</t>
        </is>
      </c>
      <c r="D10" s="3" t="inlineStr">
        <is>
          <t>Lucas Rodrigues</t>
        </is>
      </c>
      <c r="E10" s="3" t="inlineStr">
        <is>
          <t>Campinas</t>
        </is>
      </c>
      <c r="F10" s="2" t="inlineStr">
        <is>
          <t>SP</t>
        </is>
      </c>
      <c r="G10" s="3" t="inlineStr">
        <is>
          <t>Construção civil</t>
        </is>
      </c>
      <c r="H10" s="2" t="inlineStr">
        <is>
          <t>LP</t>
        </is>
      </c>
      <c r="I10" s="2" t="inlineStr">
        <is>
          <t>CETESB</t>
        </is>
      </c>
      <c r="J10" s="3" t="inlineStr">
        <is>
          <t>PROC-2026-009</t>
        </is>
      </c>
      <c r="K10" s="3" t="inlineStr">
        <is>
          <t>LP-2026-923</t>
        </is>
      </c>
      <c r="L10" s="24" t="n">
        <v>46138</v>
      </c>
      <c r="M10" s="24" t="n">
        <v>46378</v>
      </c>
      <c r="N10" s="24" t="n"/>
      <c r="O10" s="6" t="n">
        <v>11200</v>
      </c>
      <c r="P10" s="7">
        <f>IF(A10="","",IF(M10="","Sem data",IF(M10&lt;TODAY(),"Vencida",IF(M10-TODAY()&lt;=30,"A vencer","Vigente"))))</f>
        <v/>
      </c>
      <c r="Q10" s="7">
        <f>IF(A10="","",IF(M10="","",IFERROR(M10-TODAY(),"")))</f>
        <v/>
      </c>
      <c r="R10" s="7">
        <f>IF(A10="","",IF(P10="Vencida","URGENTE",IF(P10="A vencer","ATENÇÃO",IF(P10="Vigente","OK","SEM DATA"))))</f>
        <v/>
      </c>
      <c r="S10" s="3" t="inlineStr">
        <is>
          <t>Validar condicionantes da licença</t>
        </is>
      </c>
      <c r="T10" s="8" t="inlineStr">
        <is>
          <t>https://docs.exemplo.com/licencas/LA-2026-009</t>
        </is>
      </c>
      <c r="U10" s="9">
        <f>IF(A10="","",IFERROR(VLOOKUP(H10,'Dashboard'!$H$4:$I$8,2,FALSE),"Não classificada"))</f>
        <v/>
      </c>
    </row>
    <row r="11">
      <c r="A11" s="2" t="n"/>
      <c r="B11" s="3" t="n"/>
      <c r="C11" s="4" t="n"/>
      <c r="D11" s="3" t="n"/>
      <c r="E11" s="3" t="n"/>
      <c r="F11" s="2" t="n"/>
      <c r="G11" s="3" t="n"/>
      <c r="H11" s="2" t="n"/>
      <c r="I11" s="2" t="n"/>
      <c r="J11" s="3" t="n"/>
      <c r="K11" s="3" t="n"/>
      <c r="L11" s="24" t="n"/>
      <c r="M11" s="24" t="n"/>
      <c r="N11" s="24" t="n"/>
      <c r="O11" s="6" t="n"/>
      <c r="P11" s="10">
        <f>IF(A11="","",IF(M11="","Sem data",IF(M11&lt;TODAY(),"Vencida",IF(M11-TODAY()&lt;=30,"A vencer","Vigente"))))</f>
        <v/>
      </c>
      <c r="Q11" s="10">
        <f>IF(A11="","",IF(M11="","",IFERROR(M11-TODAY(),"")))</f>
        <v/>
      </c>
      <c r="R11" s="10">
        <f>IF(A11="","",IF(P11="Vencida","URGENTE",IF(P11="A vencer","ATENÇÃO",IF(P11="Vigente","OK","SEM DATA"))))</f>
        <v/>
      </c>
      <c r="S11" s="3" t="n"/>
      <c r="T11" s="3" t="n"/>
      <c r="U11" s="11">
        <f>IF(A11="","",IFERROR(VLOOKUP(H11,'Dashboard'!$H$4:$I$8,2,FALSE),"Não classificada"))</f>
        <v/>
      </c>
    </row>
    <row r="12">
      <c r="A12" s="2" t="n"/>
      <c r="B12" s="3" t="n"/>
      <c r="C12" s="4" t="n"/>
      <c r="D12" s="3" t="n"/>
      <c r="E12" s="3" t="n"/>
      <c r="F12" s="2" t="n"/>
      <c r="G12" s="3" t="n"/>
      <c r="H12" s="2" t="n"/>
      <c r="I12" s="2" t="n"/>
      <c r="J12" s="3" t="n"/>
      <c r="K12" s="3" t="n"/>
      <c r="L12" s="24" t="n"/>
      <c r="M12" s="24" t="n"/>
      <c r="N12" s="24" t="n"/>
      <c r="O12" s="6" t="n"/>
      <c r="P12" s="7">
        <f>IF(A12="","",IF(M12="","Sem data",IF(M12&lt;TODAY(),"Vencida",IF(M12-TODAY()&lt;=30,"A vencer","Vigente"))))</f>
        <v/>
      </c>
      <c r="Q12" s="7">
        <f>IF(A12="","",IF(M12="","",IFERROR(M12-TODAY(),"")))</f>
        <v/>
      </c>
      <c r="R12" s="7">
        <f>IF(A12="","",IF(P12="Vencida","URGENTE",IF(P12="A vencer","ATENÇÃO",IF(P12="Vigente","OK","SEM DATA"))))</f>
        <v/>
      </c>
      <c r="S12" s="3" t="n"/>
      <c r="T12" s="3" t="n"/>
      <c r="U12" s="9">
        <f>IF(A12="","",IFERROR(VLOOKUP(H12,'Dashboard'!$H$4:$I$8,2,FALSE),"Não classificada"))</f>
        <v/>
      </c>
    </row>
    <row r="13">
      <c r="A13" s="2" t="n"/>
      <c r="B13" s="3" t="n"/>
      <c r="C13" s="4" t="n"/>
      <c r="D13" s="3" t="n"/>
      <c r="E13" s="3" t="n"/>
      <c r="F13" s="2" t="n"/>
      <c r="G13" s="3" t="n"/>
      <c r="H13" s="2" t="n"/>
      <c r="I13" s="2" t="n"/>
      <c r="J13" s="3" t="n"/>
      <c r="K13" s="3" t="n"/>
      <c r="L13" s="24" t="n"/>
      <c r="M13" s="24" t="n"/>
      <c r="N13" s="24" t="n"/>
      <c r="O13" s="6" t="n"/>
      <c r="P13" s="10">
        <f>IF(A13="","",IF(M13="","Sem data",IF(M13&lt;TODAY(),"Vencida",IF(M13-TODAY()&lt;=30,"A vencer","Vigente"))))</f>
        <v/>
      </c>
      <c r="Q13" s="10">
        <f>IF(A13="","",IF(M13="","",IFERROR(M13-TODAY(),"")))</f>
        <v/>
      </c>
      <c r="R13" s="10">
        <f>IF(A13="","",IF(P13="Vencida","URGENTE",IF(P13="A vencer","ATENÇÃO",IF(P13="Vigente","OK","SEM DATA"))))</f>
        <v/>
      </c>
      <c r="S13" s="3" t="n"/>
      <c r="T13" s="3" t="n"/>
      <c r="U13" s="11">
        <f>IF(A13="","",IFERROR(VLOOKUP(H13,'Dashboard'!$H$4:$I$8,2,FALSE),"Não classificada"))</f>
        <v/>
      </c>
    </row>
    <row r="14">
      <c r="A14" s="2" t="n"/>
      <c r="B14" s="3" t="n"/>
      <c r="C14" s="4" t="n"/>
      <c r="D14" s="3" t="n"/>
      <c r="E14" s="3" t="n"/>
      <c r="F14" s="2" t="n"/>
      <c r="G14" s="3" t="n"/>
      <c r="H14" s="2" t="n"/>
      <c r="I14" s="2" t="n"/>
      <c r="J14" s="3" t="n"/>
      <c r="K14" s="3" t="n"/>
      <c r="L14" s="24" t="n"/>
      <c r="M14" s="24" t="n"/>
      <c r="N14" s="24" t="n"/>
      <c r="O14" s="6" t="n"/>
      <c r="P14" s="7">
        <f>IF(A14="","",IF(M14="","Sem data",IF(M14&lt;TODAY(),"Vencida",IF(M14-TODAY()&lt;=30,"A vencer","Vigente"))))</f>
        <v/>
      </c>
      <c r="Q14" s="7">
        <f>IF(A14="","",IF(M14="","",IFERROR(M14-TODAY(),"")))</f>
        <v/>
      </c>
      <c r="R14" s="7">
        <f>IF(A14="","",IF(P14="Vencida","URGENTE",IF(P14="A vencer","ATENÇÃO",IF(P14="Vigente","OK","SEM DATA"))))</f>
        <v/>
      </c>
      <c r="S14" s="3" t="n"/>
      <c r="T14" s="3" t="n"/>
      <c r="U14" s="9">
        <f>IF(A14="","",IFERROR(VLOOKUP(H14,'Dashboard'!$H$4:$I$8,2,FALSE),"Não classificada"))</f>
        <v/>
      </c>
    </row>
    <row r="15">
      <c r="A15" s="2" t="n"/>
      <c r="B15" s="3" t="n"/>
      <c r="C15" s="4" t="n"/>
      <c r="D15" s="3" t="n"/>
      <c r="E15" s="3" t="n"/>
      <c r="F15" s="2" t="n"/>
      <c r="G15" s="3" t="n"/>
      <c r="H15" s="2" t="n"/>
      <c r="I15" s="2" t="n"/>
      <c r="J15" s="3" t="n"/>
      <c r="K15" s="3" t="n"/>
      <c r="L15" s="24" t="n"/>
      <c r="M15" s="24" t="n"/>
      <c r="N15" s="24" t="n"/>
      <c r="O15" s="6" t="n"/>
      <c r="P15" s="10">
        <f>IF(A15="","",IF(M15="","Sem data",IF(M15&lt;TODAY(),"Vencida",IF(M15-TODAY()&lt;=30,"A vencer","Vigente"))))</f>
        <v/>
      </c>
      <c r="Q15" s="10">
        <f>IF(A15="","",IF(M15="","",IFERROR(M15-TODAY(),"")))</f>
        <v/>
      </c>
      <c r="R15" s="10">
        <f>IF(A15="","",IF(P15="Vencida","URGENTE",IF(P15="A vencer","ATENÇÃO",IF(P15="Vigente","OK","SEM DATA"))))</f>
        <v/>
      </c>
      <c r="S15" s="3" t="n"/>
      <c r="T15" s="3" t="n"/>
      <c r="U15" s="11">
        <f>IF(A15="","",IFERROR(VLOOKUP(H15,'Dashboard'!$H$4:$I$8,2,FALSE),"Não classificada"))</f>
        <v/>
      </c>
    </row>
    <row r="16">
      <c r="A16" s="2" t="n"/>
      <c r="B16" s="3" t="n"/>
      <c r="C16" s="4" t="n"/>
      <c r="D16" s="3" t="n"/>
      <c r="E16" s="3" t="n"/>
      <c r="F16" s="2" t="n"/>
      <c r="G16" s="3" t="n"/>
      <c r="H16" s="2" t="n"/>
      <c r="I16" s="2" t="n"/>
      <c r="J16" s="3" t="n"/>
      <c r="K16" s="3" t="n"/>
      <c r="L16" s="24" t="n"/>
      <c r="M16" s="24" t="n"/>
      <c r="N16" s="24" t="n"/>
      <c r="O16" s="6" t="n"/>
      <c r="P16" s="7">
        <f>IF(A16="","",IF(M16="","Sem data",IF(M16&lt;TODAY(),"Vencida",IF(M16-TODAY()&lt;=30,"A vencer","Vigente"))))</f>
        <v/>
      </c>
      <c r="Q16" s="7">
        <f>IF(A16="","",IF(M16="","",IFERROR(M16-TODAY(),"")))</f>
        <v/>
      </c>
      <c r="R16" s="7">
        <f>IF(A16="","",IF(P16="Vencida","URGENTE",IF(P16="A vencer","ATENÇÃO",IF(P16="Vigente","OK","SEM DATA"))))</f>
        <v/>
      </c>
      <c r="S16" s="3" t="n"/>
      <c r="T16" s="3" t="n"/>
      <c r="U16" s="9">
        <f>IF(A16="","",IFERROR(VLOOKUP(H16,'Dashboard'!$H$4:$I$8,2,FALSE),"Não classificada"))</f>
        <v/>
      </c>
    </row>
    <row r="17">
      <c r="A17" s="2" t="n"/>
      <c r="B17" s="3" t="n"/>
      <c r="C17" s="4" t="n"/>
      <c r="D17" s="3" t="n"/>
      <c r="E17" s="3" t="n"/>
      <c r="F17" s="2" t="n"/>
      <c r="G17" s="3" t="n"/>
      <c r="H17" s="2" t="n"/>
      <c r="I17" s="2" t="n"/>
      <c r="J17" s="3" t="n"/>
      <c r="K17" s="3" t="n"/>
      <c r="L17" s="24" t="n"/>
      <c r="M17" s="24" t="n"/>
      <c r="N17" s="24" t="n"/>
      <c r="O17" s="6" t="n"/>
      <c r="P17" s="10">
        <f>IF(A17="","",IF(M17="","Sem data",IF(M17&lt;TODAY(),"Vencida",IF(M17-TODAY()&lt;=30,"A vencer","Vigente"))))</f>
        <v/>
      </c>
      <c r="Q17" s="10">
        <f>IF(A17="","",IF(M17="","",IFERROR(M17-TODAY(),"")))</f>
        <v/>
      </c>
      <c r="R17" s="10">
        <f>IF(A17="","",IF(P17="Vencida","URGENTE",IF(P17="A vencer","ATENÇÃO",IF(P17="Vigente","OK","SEM DATA"))))</f>
        <v/>
      </c>
      <c r="S17" s="3" t="n"/>
      <c r="T17" s="3" t="n"/>
      <c r="U17" s="11">
        <f>IF(A17="","",IFERROR(VLOOKUP(H17,'Dashboard'!$H$4:$I$8,2,FALSE),"Não classificada"))</f>
        <v/>
      </c>
    </row>
    <row r="18">
      <c r="A18" s="2" t="n"/>
      <c r="B18" s="3" t="n"/>
      <c r="C18" s="4" t="n"/>
      <c r="D18" s="3" t="n"/>
      <c r="E18" s="3" t="n"/>
      <c r="F18" s="2" t="n"/>
      <c r="G18" s="3" t="n"/>
      <c r="H18" s="2" t="n"/>
      <c r="I18" s="2" t="n"/>
      <c r="J18" s="3" t="n"/>
      <c r="K18" s="3" t="n"/>
      <c r="L18" s="24" t="n"/>
      <c r="M18" s="24" t="n"/>
      <c r="N18" s="24" t="n"/>
      <c r="O18" s="6" t="n"/>
      <c r="P18" s="7">
        <f>IF(A18="","",IF(M18="","Sem data",IF(M18&lt;TODAY(),"Vencida",IF(M18-TODAY()&lt;=30,"A vencer","Vigente"))))</f>
        <v/>
      </c>
      <c r="Q18" s="7">
        <f>IF(A18="","",IF(M18="","",IFERROR(M18-TODAY(),"")))</f>
        <v/>
      </c>
      <c r="R18" s="7">
        <f>IF(A18="","",IF(P18="Vencida","URGENTE",IF(P18="A vencer","ATENÇÃO",IF(P18="Vigente","OK","SEM DATA"))))</f>
        <v/>
      </c>
      <c r="S18" s="3" t="n"/>
      <c r="T18" s="3" t="n"/>
      <c r="U18" s="9">
        <f>IF(A18="","",IFERROR(VLOOKUP(H18,'Dashboard'!$H$4:$I$8,2,FALSE),"Não classificada"))</f>
        <v/>
      </c>
    </row>
    <row r="19">
      <c r="A19" s="2" t="n"/>
      <c r="B19" s="3" t="n"/>
      <c r="C19" s="4" t="n"/>
      <c r="D19" s="3" t="n"/>
      <c r="E19" s="3" t="n"/>
      <c r="F19" s="2" t="n"/>
      <c r="G19" s="3" t="n"/>
      <c r="H19" s="2" t="n"/>
      <c r="I19" s="2" t="n"/>
      <c r="J19" s="3" t="n"/>
      <c r="K19" s="3" t="n"/>
      <c r="L19" s="24" t="n"/>
      <c r="M19" s="24" t="n"/>
      <c r="N19" s="24" t="n"/>
      <c r="O19" s="6" t="n"/>
      <c r="P19" s="10">
        <f>IF(A19="","",IF(M19="","Sem data",IF(M19&lt;TODAY(),"Vencida",IF(M19-TODAY()&lt;=30,"A vencer","Vigente"))))</f>
        <v/>
      </c>
      <c r="Q19" s="10">
        <f>IF(A19="","",IF(M19="","",IFERROR(M19-TODAY(),"")))</f>
        <v/>
      </c>
      <c r="R19" s="10">
        <f>IF(A19="","",IF(P19="Vencida","URGENTE",IF(P19="A vencer","ATENÇÃO",IF(P19="Vigente","OK","SEM DATA"))))</f>
        <v/>
      </c>
      <c r="S19" s="3" t="n"/>
      <c r="T19" s="3" t="n"/>
      <c r="U19" s="11">
        <f>IF(A19="","",IFERROR(VLOOKUP(H19,'Dashboard'!$H$4:$I$8,2,FALSE),"Não classificada"))</f>
        <v/>
      </c>
    </row>
    <row r="20">
      <c r="A20" s="2" t="n"/>
      <c r="B20" s="3" t="n"/>
      <c r="C20" s="4" t="n"/>
      <c r="D20" s="3" t="n"/>
      <c r="E20" s="3" t="n"/>
      <c r="F20" s="2" t="n"/>
      <c r="G20" s="3" t="n"/>
      <c r="H20" s="2" t="n"/>
      <c r="I20" s="2" t="n"/>
      <c r="J20" s="3" t="n"/>
      <c r="K20" s="3" t="n"/>
      <c r="L20" s="24" t="n"/>
      <c r="M20" s="24" t="n"/>
      <c r="N20" s="24" t="n"/>
      <c r="O20" s="6" t="n"/>
      <c r="P20" s="7">
        <f>IF(A20="","",IF(M20="","Sem data",IF(M20&lt;TODAY(),"Vencida",IF(M20-TODAY()&lt;=30,"A vencer","Vigente"))))</f>
        <v/>
      </c>
      <c r="Q20" s="7">
        <f>IF(A20="","",IF(M20="","",IFERROR(M20-TODAY(),"")))</f>
        <v/>
      </c>
      <c r="R20" s="7">
        <f>IF(A20="","",IF(P20="Vencida","URGENTE",IF(P20="A vencer","ATENÇÃO",IF(P20="Vigente","OK","SEM DATA"))))</f>
        <v/>
      </c>
      <c r="S20" s="3" t="n"/>
      <c r="T20" s="3" t="n"/>
      <c r="U20" s="9">
        <f>IF(A20="","",IFERROR(VLOOKUP(H20,'Dashboard'!$H$4:$I$8,2,FALSE),"Não classificada"))</f>
        <v/>
      </c>
    </row>
    <row r="21">
      <c r="A21" s="2" t="n"/>
      <c r="B21" s="3" t="n"/>
      <c r="C21" s="4" t="n"/>
      <c r="D21" s="3" t="n"/>
      <c r="E21" s="3" t="n"/>
      <c r="F21" s="2" t="n"/>
      <c r="G21" s="3" t="n"/>
      <c r="H21" s="2" t="n"/>
      <c r="I21" s="2" t="n"/>
      <c r="J21" s="3" t="n"/>
      <c r="K21" s="3" t="n"/>
      <c r="L21" s="24" t="n"/>
      <c r="M21" s="24" t="n"/>
      <c r="N21" s="24" t="n"/>
      <c r="O21" s="6" t="n"/>
      <c r="P21" s="10">
        <f>IF(A21="","",IF(M21="","Sem data",IF(M21&lt;TODAY(),"Vencida",IF(M21-TODAY()&lt;=30,"A vencer","Vigente"))))</f>
        <v/>
      </c>
      <c r="Q21" s="10">
        <f>IF(A21="","",IF(M21="","",IFERROR(M21-TODAY(),"")))</f>
        <v/>
      </c>
      <c r="R21" s="10">
        <f>IF(A21="","",IF(P21="Vencida","URGENTE",IF(P21="A vencer","ATENÇÃO",IF(P21="Vigente","OK","SEM DATA"))))</f>
        <v/>
      </c>
      <c r="S21" s="3" t="n"/>
      <c r="T21" s="3" t="n"/>
      <c r="U21" s="11">
        <f>IF(A21="","",IFERROR(VLOOKUP(H21,'Dashboard'!$H$4:$I$8,2,FALSE),"Não classificada"))</f>
        <v/>
      </c>
    </row>
    <row r="22">
      <c r="A22" s="2" t="n"/>
      <c r="B22" s="3" t="n"/>
      <c r="C22" s="4" t="n"/>
      <c r="D22" s="3" t="n"/>
      <c r="E22" s="3" t="n"/>
      <c r="F22" s="2" t="n"/>
      <c r="G22" s="3" t="n"/>
      <c r="H22" s="2" t="n"/>
      <c r="I22" s="2" t="n"/>
      <c r="J22" s="3" t="n"/>
      <c r="K22" s="3" t="n"/>
      <c r="L22" s="24" t="n"/>
      <c r="M22" s="24" t="n"/>
      <c r="N22" s="24" t="n"/>
      <c r="O22" s="6" t="n"/>
      <c r="P22" s="7">
        <f>IF(A22="","",IF(M22="","Sem data",IF(M22&lt;TODAY(),"Vencida",IF(M22-TODAY()&lt;=30,"A vencer","Vigente"))))</f>
        <v/>
      </c>
      <c r="Q22" s="7">
        <f>IF(A22="","",IF(M22="","",IFERROR(M22-TODAY(),"")))</f>
        <v/>
      </c>
      <c r="R22" s="7">
        <f>IF(A22="","",IF(P22="Vencida","URGENTE",IF(P22="A vencer","ATENÇÃO",IF(P22="Vigente","OK","SEM DATA"))))</f>
        <v/>
      </c>
      <c r="S22" s="3" t="n"/>
      <c r="T22" s="3" t="n"/>
      <c r="U22" s="9">
        <f>IF(A22="","",IFERROR(VLOOKUP(H22,'Dashboard'!$H$4:$I$8,2,FALSE),"Não classificada"))</f>
        <v/>
      </c>
    </row>
    <row r="23">
      <c r="A23" s="2" t="n"/>
      <c r="B23" s="3" t="n"/>
      <c r="C23" s="4" t="n"/>
      <c r="D23" s="3" t="n"/>
      <c r="E23" s="3" t="n"/>
      <c r="F23" s="2" t="n"/>
      <c r="G23" s="3" t="n"/>
      <c r="H23" s="2" t="n"/>
      <c r="I23" s="2" t="n"/>
      <c r="J23" s="3" t="n"/>
      <c r="K23" s="3" t="n"/>
      <c r="L23" s="24" t="n"/>
      <c r="M23" s="24" t="n"/>
      <c r="N23" s="24" t="n"/>
      <c r="O23" s="6" t="n"/>
      <c r="P23" s="10">
        <f>IF(A23="","",IF(M23="","Sem data",IF(M23&lt;TODAY(),"Vencida",IF(M23-TODAY()&lt;=30,"A vencer","Vigente"))))</f>
        <v/>
      </c>
      <c r="Q23" s="10">
        <f>IF(A23="","",IF(M23="","",IFERROR(M23-TODAY(),"")))</f>
        <v/>
      </c>
      <c r="R23" s="10">
        <f>IF(A23="","",IF(P23="Vencida","URGENTE",IF(P23="A vencer","ATENÇÃO",IF(P23="Vigente","OK","SEM DATA"))))</f>
        <v/>
      </c>
      <c r="S23" s="3" t="n"/>
      <c r="T23" s="3" t="n"/>
      <c r="U23" s="11">
        <f>IF(A23="","",IFERROR(VLOOKUP(H23,'Dashboard'!$H$4:$I$8,2,FALSE),"Não classificada"))</f>
        <v/>
      </c>
    </row>
    <row r="24">
      <c r="A24" s="2" t="n"/>
      <c r="B24" s="3" t="n"/>
      <c r="C24" s="4" t="n"/>
      <c r="D24" s="3" t="n"/>
      <c r="E24" s="3" t="n"/>
      <c r="F24" s="2" t="n"/>
      <c r="G24" s="3" t="n"/>
      <c r="H24" s="2" t="n"/>
      <c r="I24" s="2" t="n"/>
      <c r="J24" s="3" t="n"/>
      <c r="K24" s="3" t="n"/>
      <c r="L24" s="24" t="n"/>
      <c r="M24" s="24" t="n"/>
      <c r="N24" s="24" t="n"/>
      <c r="O24" s="6" t="n"/>
      <c r="P24" s="7">
        <f>IF(A24="","",IF(M24="","Sem data",IF(M24&lt;TODAY(),"Vencida",IF(M24-TODAY()&lt;=30,"A vencer","Vigente"))))</f>
        <v/>
      </c>
      <c r="Q24" s="7">
        <f>IF(A24="","",IF(M24="","",IFERROR(M24-TODAY(),"")))</f>
        <v/>
      </c>
      <c r="R24" s="7">
        <f>IF(A24="","",IF(P24="Vencida","URGENTE",IF(P24="A vencer","ATENÇÃO",IF(P24="Vigente","OK","SEM DATA"))))</f>
        <v/>
      </c>
      <c r="S24" s="3" t="n"/>
      <c r="T24" s="3" t="n"/>
      <c r="U24" s="9">
        <f>IF(A24="","",IFERROR(VLOOKUP(H24,'Dashboard'!$H$4:$I$8,2,FALSE),"Não classificada"))</f>
        <v/>
      </c>
    </row>
    <row r="25">
      <c r="A25" s="2" t="n"/>
      <c r="B25" s="3" t="n"/>
      <c r="C25" s="4" t="n"/>
      <c r="D25" s="3" t="n"/>
      <c r="E25" s="3" t="n"/>
      <c r="F25" s="2" t="n"/>
      <c r="G25" s="3" t="n"/>
      <c r="H25" s="2" t="n"/>
      <c r="I25" s="2" t="n"/>
      <c r="J25" s="3" t="n"/>
      <c r="K25" s="3" t="n"/>
      <c r="L25" s="24" t="n"/>
      <c r="M25" s="24" t="n"/>
      <c r="N25" s="24" t="n"/>
      <c r="O25" s="6" t="n"/>
      <c r="P25" s="10">
        <f>IF(A25="","",IF(M25="","Sem data",IF(M25&lt;TODAY(),"Vencida",IF(M25-TODAY()&lt;=30,"A vencer","Vigente"))))</f>
        <v/>
      </c>
      <c r="Q25" s="10">
        <f>IF(A25="","",IF(M25="","",IFERROR(M25-TODAY(),"")))</f>
        <v/>
      </c>
      <c r="R25" s="10">
        <f>IF(A25="","",IF(P25="Vencida","URGENTE",IF(P25="A vencer","ATENÇÃO",IF(P25="Vigente","OK","SEM DATA"))))</f>
        <v/>
      </c>
      <c r="S25" s="3" t="n"/>
      <c r="T25" s="3" t="n"/>
      <c r="U25" s="11">
        <f>IF(A25="","",IFERROR(VLOOKUP(H25,'Dashboard'!$H$4:$I$8,2,FALSE),"Não classificada"))</f>
        <v/>
      </c>
    </row>
    <row r="26">
      <c r="A26" s="2" t="n"/>
      <c r="B26" s="3" t="n"/>
      <c r="C26" s="4" t="n"/>
      <c r="D26" s="3" t="n"/>
      <c r="E26" s="3" t="n"/>
      <c r="F26" s="2" t="n"/>
      <c r="G26" s="3" t="n"/>
      <c r="H26" s="2" t="n"/>
      <c r="I26" s="2" t="n"/>
      <c r="J26" s="3" t="n"/>
      <c r="K26" s="3" t="n"/>
      <c r="L26" s="24" t="n"/>
      <c r="M26" s="24" t="n"/>
      <c r="N26" s="24" t="n"/>
      <c r="O26" s="6" t="n"/>
      <c r="P26" s="7">
        <f>IF(A26="","",IF(M26="","Sem data",IF(M26&lt;TODAY(),"Vencida",IF(M26-TODAY()&lt;=30,"A vencer","Vigente"))))</f>
        <v/>
      </c>
      <c r="Q26" s="7">
        <f>IF(A26="","",IF(M26="","",IFERROR(M26-TODAY(),"")))</f>
        <v/>
      </c>
      <c r="R26" s="7">
        <f>IF(A26="","",IF(P26="Vencida","URGENTE",IF(P26="A vencer","ATENÇÃO",IF(P26="Vigente","OK","SEM DATA"))))</f>
        <v/>
      </c>
      <c r="S26" s="3" t="n"/>
      <c r="T26" s="3" t="n"/>
      <c r="U26" s="9">
        <f>IF(A26="","",IFERROR(VLOOKUP(H26,'Dashboard'!$H$4:$I$8,2,FALSE),"Não classificada"))</f>
        <v/>
      </c>
    </row>
    <row r="27">
      <c r="A27" s="2" t="n"/>
      <c r="B27" s="3" t="n"/>
      <c r="C27" s="4" t="n"/>
      <c r="D27" s="3" t="n"/>
      <c r="E27" s="3" t="n"/>
      <c r="F27" s="2" t="n"/>
      <c r="G27" s="3" t="n"/>
      <c r="H27" s="2" t="n"/>
      <c r="I27" s="2" t="n"/>
      <c r="J27" s="3" t="n"/>
      <c r="K27" s="3" t="n"/>
      <c r="L27" s="24" t="n"/>
      <c r="M27" s="24" t="n"/>
      <c r="N27" s="24" t="n"/>
      <c r="O27" s="6" t="n"/>
      <c r="P27" s="10">
        <f>IF(A27="","",IF(M27="","Sem data",IF(M27&lt;TODAY(),"Vencida",IF(M27-TODAY()&lt;=30,"A vencer","Vigente"))))</f>
        <v/>
      </c>
      <c r="Q27" s="10">
        <f>IF(A27="","",IF(M27="","",IFERROR(M27-TODAY(),"")))</f>
        <v/>
      </c>
      <c r="R27" s="10">
        <f>IF(A27="","",IF(P27="Vencida","URGENTE",IF(P27="A vencer","ATENÇÃO",IF(P27="Vigente","OK","SEM DATA"))))</f>
        <v/>
      </c>
      <c r="S27" s="3" t="n"/>
      <c r="T27" s="3" t="n"/>
      <c r="U27" s="11">
        <f>IF(A27="","",IFERROR(VLOOKUP(H27,'Dashboard'!$H$4:$I$8,2,FALSE),"Não classificada"))</f>
        <v/>
      </c>
    </row>
    <row r="28">
      <c r="A28" s="2" t="n"/>
      <c r="B28" s="3" t="n"/>
      <c r="C28" s="4" t="n"/>
      <c r="D28" s="3" t="n"/>
      <c r="E28" s="3" t="n"/>
      <c r="F28" s="2" t="n"/>
      <c r="G28" s="3" t="n"/>
      <c r="H28" s="2" t="n"/>
      <c r="I28" s="2" t="n"/>
      <c r="J28" s="3" t="n"/>
      <c r="K28" s="3" t="n"/>
      <c r="L28" s="24" t="n"/>
      <c r="M28" s="24" t="n"/>
      <c r="N28" s="24" t="n"/>
      <c r="O28" s="6" t="n"/>
      <c r="P28" s="7">
        <f>IF(A28="","",IF(M28="","Sem data",IF(M28&lt;TODAY(),"Vencida",IF(M28-TODAY()&lt;=30,"A vencer","Vigente"))))</f>
        <v/>
      </c>
      <c r="Q28" s="7">
        <f>IF(A28="","",IF(M28="","",IFERROR(M28-TODAY(),"")))</f>
        <v/>
      </c>
      <c r="R28" s="7">
        <f>IF(A28="","",IF(P28="Vencida","URGENTE",IF(P28="A vencer","ATENÇÃO",IF(P28="Vigente","OK","SEM DATA"))))</f>
        <v/>
      </c>
      <c r="S28" s="3" t="n"/>
      <c r="T28" s="3" t="n"/>
      <c r="U28" s="9">
        <f>IF(A28="","",IFERROR(VLOOKUP(H28,'Dashboard'!$H$4:$I$8,2,FALSE),"Não classificada"))</f>
        <v/>
      </c>
    </row>
    <row r="29">
      <c r="A29" s="2" t="n"/>
      <c r="B29" s="3" t="n"/>
      <c r="C29" s="4" t="n"/>
      <c r="D29" s="3" t="n"/>
      <c r="E29" s="3" t="n"/>
      <c r="F29" s="2" t="n"/>
      <c r="G29" s="3" t="n"/>
      <c r="H29" s="2" t="n"/>
      <c r="I29" s="2" t="n"/>
      <c r="J29" s="3" t="n"/>
      <c r="K29" s="3" t="n"/>
      <c r="L29" s="24" t="n"/>
      <c r="M29" s="24" t="n"/>
      <c r="N29" s="24" t="n"/>
      <c r="O29" s="6" t="n"/>
      <c r="P29" s="10">
        <f>IF(A29="","",IF(M29="","Sem data",IF(M29&lt;TODAY(),"Vencida",IF(M29-TODAY()&lt;=30,"A vencer","Vigente"))))</f>
        <v/>
      </c>
      <c r="Q29" s="10">
        <f>IF(A29="","",IF(M29="","",IFERROR(M29-TODAY(),"")))</f>
        <v/>
      </c>
      <c r="R29" s="10">
        <f>IF(A29="","",IF(P29="Vencida","URGENTE",IF(P29="A vencer","ATENÇÃO",IF(P29="Vigente","OK","SEM DATA"))))</f>
        <v/>
      </c>
      <c r="S29" s="3" t="n"/>
      <c r="T29" s="3" t="n"/>
      <c r="U29" s="11">
        <f>IF(A29="","",IFERROR(VLOOKUP(H29,'Dashboard'!$H$4:$I$8,2,FALSE),"Não classificada"))</f>
        <v/>
      </c>
    </row>
    <row r="30">
      <c r="A30" s="2" t="n"/>
      <c r="B30" s="3" t="n"/>
      <c r="C30" s="4" t="n"/>
      <c r="D30" s="3" t="n"/>
      <c r="E30" s="3" t="n"/>
      <c r="F30" s="2" t="n"/>
      <c r="G30" s="3" t="n"/>
      <c r="H30" s="2" t="n"/>
      <c r="I30" s="2" t="n"/>
      <c r="J30" s="3" t="n"/>
      <c r="K30" s="3" t="n"/>
      <c r="L30" s="24" t="n"/>
      <c r="M30" s="24" t="n"/>
      <c r="N30" s="24" t="n"/>
      <c r="O30" s="6" t="n"/>
      <c r="P30" s="7">
        <f>IF(A30="","",IF(M30="","Sem data",IF(M30&lt;TODAY(),"Vencida",IF(M30-TODAY()&lt;=30,"A vencer","Vigente"))))</f>
        <v/>
      </c>
      <c r="Q30" s="7">
        <f>IF(A30="","",IF(M30="","",IFERROR(M30-TODAY(),"")))</f>
        <v/>
      </c>
      <c r="R30" s="7">
        <f>IF(A30="","",IF(P30="Vencida","URGENTE",IF(P30="A vencer","ATENÇÃO",IF(P30="Vigente","OK","SEM DATA"))))</f>
        <v/>
      </c>
      <c r="S30" s="3" t="n"/>
      <c r="T30" s="3" t="n"/>
      <c r="U30" s="9">
        <f>IF(A30="","",IFERROR(VLOOKUP(H30,'Dashboard'!$H$4:$I$8,2,FALSE),"Não classificada"))</f>
        <v/>
      </c>
    </row>
    <row r="31">
      <c r="A31" s="2" t="n"/>
      <c r="B31" s="3" t="n"/>
      <c r="C31" s="4" t="n"/>
      <c r="D31" s="3" t="n"/>
      <c r="E31" s="3" t="n"/>
      <c r="F31" s="2" t="n"/>
      <c r="G31" s="3" t="n"/>
      <c r="H31" s="2" t="n"/>
      <c r="I31" s="2" t="n"/>
      <c r="J31" s="3" t="n"/>
      <c r="K31" s="3" t="n"/>
      <c r="L31" s="24" t="n"/>
      <c r="M31" s="24" t="n"/>
      <c r="N31" s="24" t="n"/>
      <c r="O31" s="6" t="n"/>
      <c r="P31" s="10">
        <f>IF(A31="","",IF(M31="","Sem data",IF(M31&lt;TODAY(),"Vencida",IF(M31-TODAY()&lt;=30,"A vencer","Vigente"))))</f>
        <v/>
      </c>
      <c r="Q31" s="10">
        <f>IF(A31="","",IF(M31="","",IFERROR(M31-TODAY(),"")))</f>
        <v/>
      </c>
      <c r="R31" s="10">
        <f>IF(A31="","",IF(P31="Vencida","URGENTE",IF(P31="A vencer","ATENÇÃO",IF(P31="Vigente","OK","SEM DATA"))))</f>
        <v/>
      </c>
      <c r="S31" s="3" t="n"/>
      <c r="T31" s="3" t="n"/>
      <c r="U31" s="11">
        <f>IF(A31="","",IFERROR(VLOOKUP(H31,'Dashboard'!$H$4:$I$8,2,FALSE),"Não classificada"))</f>
        <v/>
      </c>
    </row>
    <row r="32">
      <c r="A32" s="2" t="n"/>
      <c r="B32" s="3" t="n"/>
      <c r="C32" s="4" t="n"/>
      <c r="D32" s="3" t="n"/>
      <c r="E32" s="3" t="n"/>
      <c r="F32" s="2" t="n"/>
      <c r="G32" s="3" t="n"/>
      <c r="H32" s="2" t="n"/>
      <c r="I32" s="2" t="n"/>
      <c r="J32" s="3" t="n"/>
      <c r="K32" s="3" t="n"/>
      <c r="L32" s="24" t="n"/>
      <c r="M32" s="24" t="n"/>
      <c r="N32" s="24" t="n"/>
      <c r="O32" s="6" t="n"/>
      <c r="P32" s="7">
        <f>IF(A32="","",IF(M32="","Sem data",IF(M32&lt;TODAY(),"Vencida",IF(M32-TODAY()&lt;=30,"A vencer","Vigente"))))</f>
        <v/>
      </c>
      <c r="Q32" s="7">
        <f>IF(A32="","",IF(M32="","",IFERROR(M32-TODAY(),"")))</f>
        <v/>
      </c>
      <c r="R32" s="7">
        <f>IF(A32="","",IF(P32="Vencida","URGENTE",IF(P32="A vencer","ATENÇÃO",IF(P32="Vigente","OK","SEM DATA"))))</f>
        <v/>
      </c>
      <c r="S32" s="3" t="n"/>
      <c r="T32" s="3" t="n"/>
      <c r="U32" s="9">
        <f>IF(A32="","",IFERROR(VLOOKUP(H32,'Dashboard'!$H$4:$I$8,2,FALSE),"Não classificada"))</f>
        <v/>
      </c>
    </row>
    <row r="33">
      <c r="A33" s="2" t="n"/>
      <c r="B33" s="3" t="n"/>
      <c r="C33" s="4" t="n"/>
      <c r="D33" s="3" t="n"/>
      <c r="E33" s="3" t="n"/>
      <c r="F33" s="2" t="n"/>
      <c r="G33" s="3" t="n"/>
      <c r="H33" s="2" t="n"/>
      <c r="I33" s="2" t="n"/>
      <c r="J33" s="3" t="n"/>
      <c r="K33" s="3" t="n"/>
      <c r="L33" s="24" t="n"/>
      <c r="M33" s="24" t="n"/>
      <c r="N33" s="24" t="n"/>
      <c r="O33" s="6" t="n"/>
      <c r="P33" s="10">
        <f>IF(A33="","",IF(M33="","Sem data",IF(M33&lt;TODAY(),"Vencida",IF(M33-TODAY()&lt;=30,"A vencer","Vigente"))))</f>
        <v/>
      </c>
      <c r="Q33" s="10">
        <f>IF(A33="","",IF(M33="","",IFERROR(M33-TODAY(),"")))</f>
        <v/>
      </c>
      <c r="R33" s="10">
        <f>IF(A33="","",IF(P33="Vencida","URGENTE",IF(P33="A vencer","ATENÇÃO",IF(P33="Vigente","OK","SEM DATA"))))</f>
        <v/>
      </c>
      <c r="S33" s="3" t="n"/>
      <c r="T33" s="3" t="n"/>
      <c r="U33" s="11">
        <f>IF(A33="","",IFERROR(VLOOKUP(H33,'Dashboard'!$H$4:$I$8,2,FALSE),"Não classificada"))</f>
        <v/>
      </c>
    </row>
    <row r="34">
      <c r="A34" s="2" t="n"/>
      <c r="B34" s="3" t="n"/>
      <c r="C34" s="4" t="n"/>
      <c r="D34" s="3" t="n"/>
      <c r="E34" s="3" t="n"/>
      <c r="F34" s="2" t="n"/>
      <c r="G34" s="3" t="n"/>
      <c r="H34" s="2" t="n"/>
      <c r="I34" s="2" t="n"/>
      <c r="J34" s="3" t="n"/>
      <c r="K34" s="3" t="n"/>
      <c r="L34" s="24" t="n"/>
      <c r="M34" s="24" t="n"/>
      <c r="N34" s="24" t="n"/>
      <c r="O34" s="6" t="n"/>
      <c r="P34" s="7">
        <f>IF(A34="","",IF(M34="","Sem data",IF(M34&lt;TODAY(),"Vencida",IF(M34-TODAY()&lt;=30,"A vencer","Vigente"))))</f>
        <v/>
      </c>
      <c r="Q34" s="7">
        <f>IF(A34="","",IF(M34="","",IFERROR(M34-TODAY(),"")))</f>
        <v/>
      </c>
      <c r="R34" s="7">
        <f>IF(A34="","",IF(P34="Vencida","URGENTE",IF(P34="A vencer","ATENÇÃO",IF(P34="Vigente","OK","SEM DATA"))))</f>
        <v/>
      </c>
      <c r="S34" s="3" t="n"/>
      <c r="T34" s="3" t="n"/>
      <c r="U34" s="9">
        <f>IF(A34="","",IFERROR(VLOOKUP(H34,'Dashboard'!$H$4:$I$8,2,FALSE),"Não classificada"))</f>
        <v/>
      </c>
    </row>
    <row r="35">
      <c r="A35" s="2" t="n"/>
      <c r="B35" s="3" t="n"/>
      <c r="C35" s="4" t="n"/>
      <c r="D35" s="3" t="n"/>
      <c r="E35" s="3" t="n"/>
      <c r="F35" s="2" t="n"/>
      <c r="G35" s="3" t="n"/>
      <c r="H35" s="2" t="n"/>
      <c r="I35" s="2" t="n"/>
      <c r="J35" s="3" t="n"/>
      <c r="K35" s="3" t="n"/>
      <c r="L35" s="24" t="n"/>
      <c r="M35" s="24" t="n"/>
      <c r="N35" s="24" t="n"/>
      <c r="O35" s="6" t="n"/>
      <c r="P35" s="10">
        <f>IF(A35="","",IF(M35="","Sem data",IF(M35&lt;TODAY(),"Vencida",IF(M35-TODAY()&lt;=30,"A vencer","Vigente"))))</f>
        <v/>
      </c>
      <c r="Q35" s="10">
        <f>IF(A35="","",IF(M35="","",IFERROR(M35-TODAY(),"")))</f>
        <v/>
      </c>
      <c r="R35" s="10">
        <f>IF(A35="","",IF(P35="Vencida","URGENTE",IF(P35="A vencer","ATENÇÃO",IF(P35="Vigente","OK","SEM DATA"))))</f>
        <v/>
      </c>
      <c r="S35" s="3" t="n"/>
      <c r="T35" s="3" t="n"/>
      <c r="U35" s="11">
        <f>IF(A35="","",IFERROR(VLOOKUP(H35,'Dashboard'!$H$4:$I$8,2,FALSE),"Não classificada"))</f>
        <v/>
      </c>
    </row>
    <row r="36">
      <c r="A36" s="2" t="n"/>
      <c r="B36" s="3" t="n"/>
      <c r="C36" s="4" t="n"/>
      <c r="D36" s="3" t="n"/>
      <c r="E36" s="3" t="n"/>
      <c r="F36" s="2" t="n"/>
      <c r="G36" s="3" t="n"/>
      <c r="H36" s="2" t="n"/>
      <c r="I36" s="2" t="n"/>
      <c r="J36" s="3" t="n"/>
      <c r="K36" s="3" t="n"/>
      <c r="L36" s="24" t="n"/>
      <c r="M36" s="24" t="n"/>
      <c r="N36" s="24" t="n"/>
      <c r="O36" s="6" t="n"/>
      <c r="P36" s="7">
        <f>IF(A36="","",IF(M36="","Sem data",IF(M36&lt;TODAY(),"Vencida",IF(M36-TODAY()&lt;=30,"A vencer","Vigente"))))</f>
        <v/>
      </c>
      <c r="Q36" s="7">
        <f>IF(A36="","",IF(M36="","",IFERROR(M36-TODAY(),"")))</f>
        <v/>
      </c>
      <c r="R36" s="7">
        <f>IF(A36="","",IF(P36="Vencida","URGENTE",IF(P36="A vencer","ATENÇÃO",IF(P36="Vigente","OK","SEM DATA"))))</f>
        <v/>
      </c>
      <c r="S36" s="3" t="n"/>
      <c r="T36" s="3" t="n"/>
      <c r="U36" s="9">
        <f>IF(A36="","",IFERROR(VLOOKUP(H36,'Dashboard'!$H$4:$I$8,2,FALSE),"Não classificada"))</f>
        <v/>
      </c>
    </row>
    <row r="37">
      <c r="A37" s="2" t="n"/>
      <c r="B37" s="3" t="n"/>
      <c r="C37" s="4" t="n"/>
      <c r="D37" s="3" t="n"/>
      <c r="E37" s="3" t="n"/>
      <c r="F37" s="2" t="n"/>
      <c r="G37" s="3" t="n"/>
      <c r="H37" s="2" t="n"/>
      <c r="I37" s="2" t="n"/>
      <c r="J37" s="3" t="n"/>
      <c r="K37" s="3" t="n"/>
      <c r="L37" s="24" t="n"/>
      <c r="M37" s="24" t="n"/>
      <c r="N37" s="24" t="n"/>
      <c r="O37" s="6" t="n"/>
      <c r="P37" s="10">
        <f>IF(A37="","",IF(M37="","Sem data",IF(M37&lt;TODAY(),"Vencida",IF(M37-TODAY()&lt;=30,"A vencer","Vigente"))))</f>
        <v/>
      </c>
      <c r="Q37" s="10">
        <f>IF(A37="","",IF(M37="","",IFERROR(M37-TODAY(),"")))</f>
        <v/>
      </c>
      <c r="R37" s="10">
        <f>IF(A37="","",IF(P37="Vencida","URGENTE",IF(P37="A vencer","ATENÇÃO",IF(P37="Vigente","OK","SEM DATA"))))</f>
        <v/>
      </c>
      <c r="S37" s="3" t="n"/>
      <c r="T37" s="3" t="n"/>
      <c r="U37" s="11">
        <f>IF(A37="","",IFERROR(VLOOKUP(H37,'Dashboard'!$H$4:$I$8,2,FALSE),"Não classificada"))</f>
        <v/>
      </c>
    </row>
    <row r="38">
      <c r="A38" s="2" t="n"/>
      <c r="B38" s="3" t="n"/>
      <c r="C38" s="4" t="n"/>
      <c r="D38" s="3" t="n"/>
      <c r="E38" s="3" t="n"/>
      <c r="F38" s="2" t="n"/>
      <c r="G38" s="3" t="n"/>
      <c r="H38" s="2" t="n"/>
      <c r="I38" s="2" t="n"/>
      <c r="J38" s="3" t="n"/>
      <c r="K38" s="3" t="n"/>
      <c r="L38" s="24" t="n"/>
      <c r="M38" s="24" t="n"/>
      <c r="N38" s="24" t="n"/>
      <c r="O38" s="6" t="n"/>
      <c r="P38" s="7">
        <f>IF(A38="","",IF(M38="","Sem data",IF(M38&lt;TODAY(),"Vencida",IF(M38-TODAY()&lt;=30,"A vencer","Vigente"))))</f>
        <v/>
      </c>
      <c r="Q38" s="7">
        <f>IF(A38="","",IF(M38="","",IFERROR(M38-TODAY(),"")))</f>
        <v/>
      </c>
      <c r="R38" s="7">
        <f>IF(A38="","",IF(P38="Vencida","URGENTE",IF(P38="A vencer","ATENÇÃO",IF(P38="Vigente","OK","SEM DATA"))))</f>
        <v/>
      </c>
      <c r="S38" s="3" t="n"/>
      <c r="T38" s="3" t="n"/>
      <c r="U38" s="9">
        <f>IF(A38="","",IFERROR(VLOOKUP(H38,'Dashboard'!$H$4:$I$8,2,FALSE),"Não classificada"))</f>
        <v/>
      </c>
    </row>
    <row r="39">
      <c r="A39" s="2" t="n"/>
      <c r="B39" s="3" t="n"/>
      <c r="C39" s="4" t="n"/>
      <c r="D39" s="3" t="n"/>
      <c r="E39" s="3" t="n"/>
      <c r="F39" s="2" t="n"/>
      <c r="G39" s="3" t="n"/>
      <c r="H39" s="2" t="n"/>
      <c r="I39" s="2" t="n"/>
      <c r="J39" s="3" t="n"/>
      <c r="K39" s="3" t="n"/>
      <c r="L39" s="24" t="n"/>
      <c r="M39" s="24" t="n"/>
      <c r="N39" s="24" t="n"/>
      <c r="O39" s="6" t="n"/>
      <c r="P39" s="10">
        <f>IF(A39="","",IF(M39="","Sem data",IF(M39&lt;TODAY(),"Vencida",IF(M39-TODAY()&lt;=30,"A vencer","Vigente"))))</f>
        <v/>
      </c>
      <c r="Q39" s="10">
        <f>IF(A39="","",IF(M39="","",IFERROR(M39-TODAY(),"")))</f>
        <v/>
      </c>
      <c r="R39" s="10">
        <f>IF(A39="","",IF(P39="Vencida","URGENTE",IF(P39="A vencer","ATENÇÃO",IF(P39="Vigente","OK","SEM DATA"))))</f>
        <v/>
      </c>
      <c r="S39" s="3" t="n"/>
      <c r="T39" s="3" t="n"/>
      <c r="U39" s="11">
        <f>IF(A39="","",IFERROR(VLOOKUP(H39,'Dashboard'!$H$4:$I$8,2,FALSE),"Não classificada"))</f>
        <v/>
      </c>
    </row>
    <row r="40">
      <c r="A40" s="2" t="n"/>
      <c r="B40" s="3" t="n"/>
      <c r="C40" s="4" t="n"/>
      <c r="D40" s="3" t="n"/>
      <c r="E40" s="3" t="n"/>
      <c r="F40" s="2" t="n"/>
      <c r="G40" s="3" t="n"/>
      <c r="H40" s="2" t="n"/>
      <c r="I40" s="2" t="n"/>
      <c r="J40" s="3" t="n"/>
      <c r="K40" s="3" t="n"/>
      <c r="L40" s="24" t="n"/>
      <c r="M40" s="24" t="n"/>
      <c r="N40" s="24" t="n"/>
      <c r="O40" s="6" t="n"/>
      <c r="P40" s="7">
        <f>IF(A40="","",IF(M40="","Sem data",IF(M40&lt;TODAY(),"Vencida",IF(M40-TODAY()&lt;=30,"A vencer","Vigente"))))</f>
        <v/>
      </c>
      <c r="Q40" s="7">
        <f>IF(A40="","",IF(M40="","",IFERROR(M40-TODAY(),"")))</f>
        <v/>
      </c>
      <c r="R40" s="7">
        <f>IF(A40="","",IF(P40="Vencida","URGENTE",IF(P40="A vencer","ATENÇÃO",IF(P40="Vigente","OK","SEM DATA"))))</f>
        <v/>
      </c>
      <c r="S40" s="3" t="n"/>
      <c r="T40" s="3" t="n"/>
      <c r="U40" s="9">
        <f>IF(A40="","",IFERROR(VLOOKUP(H40,'Dashboard'!$H$4:$I$8,2,FALSE),"Não classificada"))</f>
        <v/>
      </c>
    </row>
    <row r="41">
      <c r="A41" s="2" t="n"/>
      <c r="B41" s="3" t="n"/>
      <c r="C41" s="4" t="n"/>
      <c r="D41" s="3" t="n"/>
      <c r="E41" s="3" t="n"/>
      <c r="F41" s="2" t="n"/>
      <c r="G41" s="3" t="n"/>
      <c r="H41" s="2" t="n"/>
      <c r="I41" s="2" t="n"/>
      <c r="J41" s="3" t="n"/>
      <c r="K41" s="3" t="n"/>
      <c r="L41" s="24" t="n"/>
      <c r="M41" s="24" t="n"/>
      <c r="N41" s="24" t="n"/>
      <c r="O41" s="6" t="n"/>
      <c r="P41" s="10">
        <f>IF(A41="","",IF(M41="","Sem data",IF(M41&lt;TODAY(),"Vencida",IF(M41-TODAY()&lt;=30,"A vencer","Vigente"))))</f>
        <v/>
      </c>
      <c r="Q41" s="10">
        <f>IF(A41="","",IF(M41="","",IFERROR(M41-TODAY(),"")))</f>
        <v/>
      </c>
      <c r="R41" s="10">
        <f>IF(A41="","",IF(P41="Vencida","URGENTE",IF(P41="A vencer","ATENÇÃO",IF(P41="Vigente","OK","SEM DATA"))))</f>
        <v/>
      </c>
      <c r="S41" s="3" t="n"/>
      <c r="T41" s="3" t="n"/>
      <c r="U41" s="11">
        <f>IF(A41="","",IFERROR(VLOOKUP(H41,'Dashboard'!$H$4:$I$8,2,FALSE),"Não classificada"))</f>
        <v/>
      </c>
    </row>
    <row r="42">
      <c r="A42" s="2" t="n"/>
      <c r="B42" s="3" t="n"/>
      <c r="C42" s="4" t="n"/>
      <c r="D42" s="3" t="n"/>
      <c r="E42" s="3" t="n"/>
      <c r="F42" s="2" t="n"/>
      <c r="G42" s="3" t="n"/>
      <c r="H42" s="2" t="n"/>
      <c r="I42" s="2" t="n"/>
      <c r="J42" s="3" t="n"/>
      <c r="K42" s="3" t="n"/>
      <c r="L42" s="24" t="n"/>
      <c r="M42" s="24" t="n"/>
      <c r="N42" s="24" t="n"/>
      <c r="O42" s="6" t="n"/>
      <c r="P42" s="7">
        <f>IF(A42="","",IF(M42="","Sem data",IF(M42&lt;TODAY(),"Vencida",IF(M42-TODAY()&lt;=30,"A vencer","Vigente"))))</f>
        <v/>
      </c>
      <c r="Q42" s="7">
        <f>IF(A42="","",IF(M42="","",IFERROR(M42-TODAY(),"")))</f>
        <v/>
      </c>
      <c r="R42" s="7">
        <f>IF(A42="","",IF(P42="Vencida","URGENTE",IF(P42="A vencer","ATENÇÃO",IF(P42="Vigente","OK","SEM DATA"))))</f>
        <v/>
      </c>
      <c r="S42" s="3" t="n"/>
      <c r="T42" s="3" t="n"/>
      <c r="U42" s="9">
        <f>IF(A42="","",IFERROR(VLOOKUP(H42,'Dashboard'!$H$4:$I$8,2,FALSE),"Não classificada"))</f>
        <v/>
      </c>
    </row>
    <row r="43">
      <c r="A43" s="2" t="n"/>
      <c r="B43" s="3" t="n"/>
      <c r="C43" s="4" t="n"/>
      <c r="D43" s="3" t="n"/>
      <c r="E43" s="3" t="n"/>
      <c r="F43" s="2" t="n"/>
      <c r="G43" s="3" t="n"/>
      <c r="H43" s="2" t="n"/>
      <c r="I43" s="2" t="n"/>
      <c r="J43" s="3" t="n"/>
      <c r="K43" s="3" t="n"/>
      <c r="L43" s="24" t="n"/>
      <c r="M43" s="24" t="n"/>
      <c r="N43" s="24" t="n"/>
      <c r="O43" s="6" t="n"/>
      <c r="P43" s="10">
        <f>IF(A43="","",IF(M43="","Sem data",IF(M43&lt;TODAY(),"Vencida",IF(M43-TODAY()&lt;=30,"A vencer","Vigente"))))</f>
        <v/>
      </c>
      <c r="Q43" s="10">
        <f>IF(A43="","",IF(M43="","",IFERROR(M43-TODAY(),"")))</f>
        <v/>
      </c>
      <c r="R43" s="10">
        <f>IF(A43="","",IF(P43="Vencida","URGENTE",IF(P43="A vencer","ATENÇÃO",IF(P43="Vigente","OK","SEM DATA"))))</f>
        <v/>
      </c>
      <c r="S43" s="3" t="n"/>
      <c r="T43" s="3" t="n"/>
      <c r="U43" s="11">
        <f>IF(A43="","",IFERROR(VLOOKUP(H43,'Dashboard'!$H$4:$I$8,2,FALSE),"Não classificada"))</f>
        <v/>
      </c>
    </row>
    <row r="44">
      <c r="A44" s="2" t="n"/>
      <c r="B44" s="3" t="n"/>
      <c r="C44" s="4" t="n"/>
      <c r="D44" s="3" t="n"/>
      <c r="E44" s="3" t="n"/>
      <c r="F44" s="2" t="n"/>
      <c r="G44" s="3" t="n"/>
      <c r="H44" s="2" t="n"/>
      <c r="I44" s="2" t="n"/>
      <c r="J44" s="3" t="n"/>
      <c r="K44" s="3" t="n"/>
      <c r="L44" s="24" t="n"/>
      <c r="M44" s="24" t="n"/>
      <c r="N44" s="24" t="n"/>
      <c r="O44" s="6" t="n"/>
      <c r="P44" s="7">
        <f>IF(A44="","",IF(M44="","Sem data",IF(M44&lt;TODAY(),"Vencida",IF(M44-TODAY()&lt;=30,"A vencer","Vigente"))))</f>
        <v/>
      </c>
      <c r="Q44" s="7">
        <f>IF(A44="","",IF(M44="","",IFERROR(M44-TODAY(),"")))</f>
        <v/>
      </c>
      <c r="R44" s="7">
        <f>IF(A44="","",IF(P44="Vencida","URGENTE",IF(P44="A vencer","ATENÇÃO",IF(P44="Vigente","OK","SEM DATA"))))</f>
        <v/>
      </c>
      <c r="S44" s="3" t="n"/>
      <c r="T44" s="3" t="n"/>
      <c r="U44" s="9">
        <f>IF(A44="","",IFERROR(VLOOKUP(H44,'Dashboard'!$H$4:$I$8,2,FALSE),"Não classificada"))</f>
        <v/>
      </c>
    </row>
    <row r="45">
      <c r="A45" s="2" t="n"/>
      <c r="B45" s="3" t="n"/>
      <c r="C45" s="4" t="n"/>
      <c r="D45" s="3" t="n"/>
      <c r="E45" s="3" t="n"/>
      <c r="F45" s="2" t="n"/>
      <c r="G45" s="3" t="n"/>
      <c r="H45" s="2" t="n"/>
      <c r="I45" s="2" t="n"/>
      <c r="J45" s="3" t="n"/>
      <c r="K45" s="3" t="n"/>
      <c r="L45" s="24" t="n"/>
      <c r="M45" s="24" t="n"/>
      <c r="N45" s="24" t="n"/>
      <c r="O45" s="6" t="n"/>
      <c r="P45" s="10">
        <f>IF(A45="","",IF(M45="","Sem data",IF(M45&lt;TODAY(),"Vencida",IF(M45-TODAY()&lt;=30,"A vencer","Vigente"))))</f>
        <v/>
      </c>
      <c r="Q45" s="10">
        <f>IF(A45="","",IF(M45="","",IFERROR(M45-TODAY(),"")))</f>
        <v/>
      </c>
      <c r="R45" s="10">
        <f>IF(A45="","",IF(P45="Vencida","URGENTE",IF(P45="A vencer","ATENÇÃO",IF(P45="Vigente","OK","SEM DATA"))))</f>
        <v/>
      </c>
      <c r="S45" s="3" t="n"/>
      <c r="T45" s="3" t="n"/>
      <c r="U45" s="11">
        <f>IF(A45="","",IFERROR(VLOOKUP(H45,'Dashboard'!$H$4:$I$8,2,FALSE),"Não classificada"))</f>
        <v/>
      </c>
    </row>
    <row r="46">
      <c r="A46" s="2" t="n"/>
      <c r="B46" s="3" t="n"/>
      <c r="C46" s="4" t="n"/>
      <c r="D46" s="3" t="n"/>
      <c r="E46" s="3" t="n"/>
      <c r="F46" s="2" t="n"/>
      <c r="G46" s="3" t="n"/>
      <c r="H46" s="2" t="n"/>
      <c r="I46" s="2" t="n"/>
      <c r="J46" s="3" t="n"/>
      <c r="K46" s="3" t="n"/>
      <c r="L46" s="24" t="n"/>
      <c r="M46" s="24" t="n"/>
      <c r="N46" s="24" t="n"/>
      <c r="O46" s="6" t="n"/>
      <c r="P46" s="7">
        <f>IF(A46="","",IF(M46="","Sem data",IF(M46&lt;TODAY(),"Vencida",IF(M46-TODAY()&lt;=30,"A vencer","Vigente"))))</f>
        <v/>
      </c>
      <c r="Q46" s="7">
        <f>IF(A46="","",IF(M46="","",IFERROR(M46-TODAY(),"")))</f>
        <v/>
      </c>
      <c r="R46" s="7">
        <f>IF(A46="","",IF(P46="Vencida","URGENTE",IF(P46="A vencer","ATENÇÃO",IF(P46="Vigente","OK","SEM DATA"))))</f>
        <v/>
      </c>
      <c r="S46" s="3" t="n"/>
      <c r="T46" s="3" t="n"/>
      <c r="U46" s="9">
        <f>IF(A46="","",IFERROR(VLOOKUP(H46,'Dashboard'!$H$4:$I$8,2,FALSE),"Não classificada"))</f>
        <v/>
      </c>
    </row>
    <row r="47">
      <c r="A47" s="2" t="n"/>
      <c r="B47" s="3" t="n"/>
      <c r="C47" s="4" t="n"/>
      <c r="D47" s="3" t="n"/>
      <c r="E47" s="3" t="n"/>
      <c r="F47" s="2" t="n"/>
      <c r="G47" s="3" t="n"/>
      <c r="H47" s="2" t="n"/>
      <c r="I47" s="2" t="n"/>
      <c r="J47" s="3" t="n"/>
      <c r="K47" s="3" t="n"/>
      <c r="L47" s="24" t="n"/>
      <c r="M47" s="24" t="n"/>
      <c r="N47" s="24" t="n"/>
      <c r="O47" s="6" t="n"/>
      <c r="P47" s="10">
        <f>IF(A47="","",IF(M47="","Sem data",IF(M47&lt;TODAY(),"Vencida",IF(M47-TODAY()&lt;=30,"A vencer","Vigente"))))</f>
        <v/>
      </c>
      <c r="Q47" s="10">
        <f>IF(A47="","",IF(M47="","",IFERROR(M47-TODAY(),"")))</f>
        <v/>
      </c>
      <c r="R47" s="10">
        <f>IF(A47="","",IF(P47="Vencida","URGENTE",IF(P47="A vencer","ATENÇÃO",IF(P47="Vigente","OK","SEM DATA"))))</f>
        <v/>
      </c>
      <c r="S47" s="3" t="n"/>
      <c r="T47" s="3" t="n"/>
      <c r="U47" s="11">
        <f>IF(A47="","",IFERROR(VLOOKUP(H47,'Dashboard'!$H$4:$I$8,2,FALSE),"Não classificada"))</f>
        <v/>
      </c>
    </row>
    <row r="48">
      <c r="A48" s="2" t="n"/>
      <c r="B48" s="3" t="n"/>
      <c r="C48" s="4" t="n"/>
      <c r="D48" s="3" t="n"/>
      <c r="E48" s="3" t="n"/>
      <c r="F48" s="2" t="n"/>
      <c r="G48" s="3" t="n"/>
      <c r="H48" s="2" t="n"/>
      <c r="I48" s="2" t="n"/>
      <c r="J48" s="3" t="n"/>
      <c r="K48" s="3" t="n"/>
      <c r="L48" s="24" t="n"/>
      <c r="M48" s="24" t="n"/>
      <c r="N48" s="24" t="n"/>
      <c r="O48" s="6" t="n"/>
      <c r="P48" s="7">
        <f>IF(A48="","",IF(M48="","Sem data",IF(M48&lt;TODAY(),"Vencida",IF(M48-TODAY()&lt;=30,"A vencer","Vigente"))))</f>
        <v/>
      </c>
      <c r="Q48" s="7">
        <f>IF(A48="","",IF(M48="","",IFERROR(M48-TODAY(),"")))</f>
        <v/>
      </c>
      <c r="R48" s="7">
        <f>IF(A48="","",IF(P48="Vencida","URGENTE",IF(P48="A vencer","ATENÇÃO",IF(P48="Vigente","OK","SEM DATA"))))</f>
        <v/>
      </c>
      <c r="S48" s="3" t="n"/>
      <c r="T48" s="3" t="n"/>
      <c r="U48" s="9">
        <f>IF(A48="","",IFERROR(VLOOKUP(H48,'Dashboard'!$H$4:$I$8,2,FALSE),"Não classificada"))</f>
        <v/>
      </c>
    </row>
    <row r="49">
      <c r="A49" s="2" t="n"/>
      <c r="B49" s="3" t="n"/>
      <c r="C49" s="4" t="n"/>
      <c r="D49" s="3" t="n"/>
      <c r="E49" s="3" t="n"/>
      <c r="F49" s="2" t="n"/>
      <c r="G49" s="3" t="n"/>
      <c r="H49" s="2" t="n"/>
      <c r="I49" s="2" t="n"/>
      <c r="J49" s="3" t="n"/>
      <c r="K49" s="3" t="n"/>
      <c r="L49" s="24" t="n"/>
      <c r="M49" s="24" t="n"/>
      <c r="N49" s="24" t="n"/>
      <c r="O49" s="6" t="n"/>
      <c r="P49" s="10">
        <f>IF(A49="","",IF(M49="","Sem data",IF(M49&lt;TODAY(),"Vencida",IF(M49-TODAY()&lt;=30,"A vencer","Vigente"))))</f>
        <v/>
      </c>
      <c r="Q49" s="10">
        <f>IF(A49="","",IF(M49="","",IFERROR(M49-TODAY(),"")))</f>
        <v/>
      </c>
      <c r="R49" s="10">
        <f>IF(A49="","",IF(P49="Vencida","URGENTE",IF(P49="A vencer","ATENÇÃO",IF(P49="Vigente","OK","SEM DATA"))))</f>
        <v/>
      </c>
      <c r="S49" s="3" t="n"/>
      <c r="T49" s="3" t="n"/>
      <c r="U49" s="11">
        <f>IF(A49="","",IFERROR(VLOOKUP(H49,'Dashboard'!$H$4:$I$8,2,FALSE),"Não classificada"))</f>
        <v/>
      </c>
    </row>
    <row r="50">
      <c r="A50" s="2" t="n"/>
      <c r="B50" s="3" t="n"/>
      <c r="C50" s="4" t="n"/>
      <c r="D50" s="3" t="n"/>
      <c r="E50" s="3" t="n"/>
      <c r="F50" s="2" t="n"/>
      <c r="G50" s="3" t="n"/>
      <c r="H50" s="2" t="n"/>
      <c r="I50" s="2" t="n"/>
      <c r="J50" s="3" t="n"/>
      <c r="K50" s="3" t="n"/>
      <c r="L50" s="24" t="n"/>
      <c r="M50" s="24" t="n"/>
      <c r="N50" s="24" t="n"/>
      <c r="O50" s="6" t="n"/>
      <c r="P50" s="7">
        <f>IF(A50="","",IF(M50="","Sem data",IF(M50&lt;TODAY(),"Vencida",IF(M50-TODAY()&lt;=30,"A vencer","Vigente"))))</f>
        <v/>
      </c>
      <c r="Q50" s="7">
        <f>IF(A50="","",IF(M50="","",IFERROR(M50-TODAY(),"")))</f>
        <v/>
      </c>
      <c r="R50" s="7">
        <f>IF(A50="","",IF(P50="Vencida","URGENTE",IF(P50="A vencer","ATENÇÃO",IF(P50="Vigente","OK","SEM DATA"))))</f>
        <v/>
      </c>
      <c r="S50" s="3" t="n"/>
      <c r="T50" s="3" t="n"/>
      <c r="U50" s="9">
        <f>IF(A50="","",IFERROR(VLOOKUP(H50,'Dashboard'!$H$4:$I$8,2,FALSE),"Não classificada"))</f>
        <v/>
      </c>
    </row>
    <row r="51">
      <c r="A51" s="2" t="n"/>
      <c r="B51" s="3" t="n"/>
      <c r="C51" s="4" t="n"/>
      <c r="D51" s="3" t="n"/>
      <c r="E51" s="3" t="n"/>
      <c r="F51" s="2" t="n"/>
      <c r="G51" s="3" t="n"/>
      <c r="H51" s="2" t="n"/>
      <c r="I51" s="2" t="n"/>
      <c r="J51" s="3" t="n"/>
      <c r="K51" s="3" t="n"/>
      <c r="L51" s="24" t="n"/>
      <c r="M51" s="24" t="n"/>
      <c r="N51" s="24" t="n"/>
      <c r="O51" s="6" t="n"/>
      <c r="P51" s="10">
        <f>IF(A51="","",IF(M51="","Sem data",IF(M51&lt;TODAY(),"Vencida",IF(M51-TODAY()&lt;=30,"A vencer","Vigente"))))</f>
        <v/>
      </c>
      <c r="Q51" s="10">
        <f>IF(A51="","",IF(M51="","",IFERROR(M51-TODAY(),"")))</f>
        <v/>
      </c>
      <c r="R51" s="10">
        <f>IF(A51="","",IF(P51="Vencida","URGENTE",IF(P51="A vencer","ATENÇÃO",IF(P51="Vigente","OK","SEM DATA"))))</f>
        <v/>
      </c>
      <c r="S51" s="3" t="n"/>
      <c r="T51" s="3" t="n"/>
      <c r="U51" s="11">
        <f>IF(A51="","",IFERROR(VLOOKUP(H51,'Dashboard'!$H$4:$I$8,2,FALSE),"Não classificada"))</f>
        <v/>
      </c>
    </row>
    <row r="52">
      <c r="A52" s="2" t="n"/>
      <c r="B52" s="3" t="n"/>
      <c r="C52" s="4" t="n"/>
      <c r="D52" s="3" t="n"/>
      <c r="E52" s="3" t="n"/>
      <c r="F52" s="2" t="n"/>
      <c r="G52" s="3" t="n"/>
      <c r="H52" s="2" t="n"/>
      <c r="I52" s="2" t="n"/>
      <c r="J52" s="3" t="n"/>
      <c r="K52" s="3" t="n"/>
      <c r="L52" s="24" t="n"/>
      <c r="M52" s="24" t="n"/>
      <c r="N52" s="24" t="n"/>
      <c r="O52" s="6" t="n"/>
      <c r="P52" s="7">
        <f>IF(A52="","",IF(M52="","Sem data",IF(M52&lt;TODAY(),"Vencida",IF(M52-TODAY()&lt;=30,"A vencer","Vigente"))))</f>
        <v/>
      </c>
      <c r="Q52" s="7">
        <f>IF(A52="","",IF(M52="","",IFERROR(M52-TODAY(),"")))</f>
        <v/>
      </c>
      <c r="R52" s="7">
        <f>IF(A52="","",IF(P52="Vencida","URGENTE",IF(P52="A vencer","ATENÇÃO",IF(P52="Vigente","OK","SEM DATA"))))</f>
        <v/>
      </c>
      <c r="S52" s="3" t="n"/>
      <c r="T52" s="3" t="n"/>
      <c r="U52" s="9">
        <f>IF(A52="","",IFERROR(VLOOKUP(H52,'Dashboard'!$H$4:$I$8,2,FALSE),"Não classificada"))</f>
        <v/>
      </c>
    </row>
    <row r="53">
      <c r="A53" s="2" t="n"/>
      <c r="B53" s="3" t="n"/>
      <c r="C53" s="4" t="n"/>
      <c r="D53" s="3" t="n"/>
      <c r="E53" s="3" t="n"/>
      <c r="F53" s="2" t="n"/>
      <c r="G53" s="3" t="n"/>
      <c r="H53" s="2" t="n"/>
      <c r="I53" s="2" t="n"/>
      <c r="J53" s="3" t="n"/>
      <c r="K53" s="3" t="n"/>
      <c r="L53" s="24" t="n"/>
      <c r="M53" s="24" t="n"/>
      <c r="N53" s="24" t="n"/>
      <c r="O53" s="6" t="n"/>
      <c r="P53" s="10">
        <f>IF(A53="","",IF(M53="","Sem data",IF(M53&lt;TODAY(),"Vencida",IF(M53-TODAY()&lt;=30,"A vencer","Vigente"))))</f>
        <v/>
      </c>
      <c r="Q53" s="10">
        <f>IF(A53="","",IF(M53="","",IFERROR(M53-TODAY(),"")))</f>
        <v/>
      </c>
      <c r="R53" s="10">
        <f>IF(A53="","",IF(P53="Vencida","URGENTE",IF(P53="A vencer","ATENÇÃO",IF(P53="Vigente","OK","SEM DATA"))))</f>
        <v/>
      </c>
      <c r="S53" s="3" t="n"/>
      <c r="T53" s="3" t="n"/>
      <c r="U53" s="11">
        <f>IF(A53="","",IFERROR(VLOOKUP(H53,'Dashboard'!$H$4:$I$8,2,FALSE),"Não classificada"))</f>
        <v/>
      </c>
    </row>
    <row r="54">
      <c r="A54" s="2" t="n"/>
      <c r="B54" s="3" t="n"/>
      <c r="C54" s="4" t="n"/>
      <c r="D54" s="3" t="n"/>
      <c r="E54" s="3" t="n"/>
      <c r="F54" s="2" t="n"/>
      <c r="G54" s="3" t="n"/>
      <c r="H54" s="2" t="n"/>
      <c r="I54" s="2" t="n"/>
      <c r="J54" s="3" t="n"/>
      <c r="K54" s="3" t="n"/>
      <c r="L54" s="24" t="n"/>
      <c r="M54" s="24" t="n"/>
      <c r="N54" s="24" t="n"/>
      <c r="O54" s="6" t="n"/>
      <c r="P54" s="7">
        <f>IF(A54="","",IF(M54="","Sem data",IF(M54&lt;TODAY(),"Vencida",IF(M54-TODAY()&lt;=30,"A vencer","Vigente"))))</f>
        <v/>
      </c>
      <c r="Q54" s="7">
        <f>IF(A54="","",IF(M54="","",IFERROR(M54-TODAY(),"")))</f>
        <v/>
      </c>
      <c r="R54" s="7">
        <f>IF(A54="","",IF(P54="Vencida","URGENTE",IF(P54="A vencer","ATENÇÃO",IF(P54="Vigente","OK","SEM DATA"))))</f>
        <v/>
      </c>
      <c r="S54" s="3" t="n"/>
      <c r="T54" s="3" t="n"/>
      <c r="U54" s="9">
        <f>IF(A54="","",IFERROR(VLOOKUP(H54,'Dashboard'!$H$4:$I$8,2,FALSE),"Não classificada"))</f>
        <v/>
      </c>
    </row>
    <row r="55">
      <c r="A55" s="2" t="n"/>
      <c r="B55" s="3" t="n"/>
      <c r="C55" s="4" t="n"/>
      <c r="D55" s="3" t="n"/>
      <c r="E55" s="3" t="n"/>
      <c r="F55" s="2" t="n"/>
      <c r="G55" s="3" t="n"/>
      <c r="H55" s="2" t="n"/>
      <c r="I55" s="2" t="n"/>
      <c r="J55" s="3" t="n"/>
      <c r="K55" s="3" t="n"/>
      <c r="L55" s="24" t="n"/>
      <c r="M55" s="24" t="n"/>
      <c r="N55" s="24" t="n"/>
      <c r="O55" s="6" t="n"/>
      <c r="P55" s="10">
        <f>IF(A55="","",IF(M55="","Sem data",IF(M55&lt;TODAY(),"Vencida",IF(M55-TODAY()&lt;=30,"A vencer","Vigente"))))</f>
        <v/>
      </c>
      <c r="Q55" s="10">
        <f>IF(A55="","",IF(M55="","",IFERROR(M55-TODAY(),"")))</f>
        <v/>
      </c>
      <c r="R55" s="10">
        <f>IF(A55="","",IF(P55="Vencida","URGENTE",IF(P55="A vencer","ATENÇÃO",IF(P55="Vigente","OK","SEM DATA"))))</f>
        <v/>
      </c>
      <c r="S55" s="3" t="n"/>
      <c r="T55" s="3" t="n"/>
      <c r="U55" s="11">
        <f>IF(A55="","",IFERROR(VLOOKUP(H55,'Dashboard'!$H$4:$I$8,2,FALSE),"Não classificada"))</f>
        <v/>
      </c>
    </row>
    <row r="56">
      <c r="A56" s="2" t="n"/>
      <c r="B56" s="3" t="n"/>
      <c r="C56" s="4" t="n"/>
      <c r="D56" s="3" t="n"/>
      <c r="E56" s="3" t="n"/>
      <c r="F56" s="2" t="n"/>
      <c r="G56" s="3" t="n"/>
      <c r="H56" s="2" t="n"/>
      <c r="I56" s="2" t="n"/>
      <c r="J56" s="3" t="n"/>
      <c r="K56" s="3" t="n"/>
      <c r="L56" s="24" t="n"/>
      <c r="M56" s="24" t="n"/>
      <c r="N56" s="24" t="n"/>
      <c r="O56" s="6" t="n"/>
      <c r="P56" s="7">
        <f>IF(A56="","",IF(M56="","Sem data",IF(M56&lt;TODAY(),"Vencida",IF(M56-TODAY()&lt;=30,"A vencer","Vigente"))))</f>
        <v/>
      </c>
      <c r="Q56" s="7">
        <f>IF(A56="","",IF(M56="","",IFERROR(M56-TODAY(),"")))</f>
        <v/>
      </c>
      <c r="R56" s="7">
        <f>IF(A56="","",IF(P56="Vencida","URGENTE",IF(P56="A vencer","ATENÇÃO",IF(P56="Vigente","OK","SEM DATA"))))</f>
        <v/>
      </c>
      <c r="S56" s="3" t="n"/>
      <c r="T56" s="3" t="n"/>
      <c r="U56" s="9">
        <f>IF(A56="","",IFERROR(VLOOKUP(H56,'Dashboard'!$H$4:$I$8,2,FALSE),"Não classificada"))</f>
        <v/>
      </c>
    </row>
    <row r="57">
      <c r="A57" s="2" t="n"/>
      <c r="B57" s="3" t="n"/>
      <c r="C57" s="4" t="n"/>
      <c r="D57" s="3" t="n"/>
      <c r="E57" s="3" t="n"/>
      <c r="F57" s="2" t="n"/>
      <c r="G57" s="3" t="n"/>
      <c r="H57" s="2" t="n"/>
      <c r="I57" s="2" t="n"/>
      <c r="J57" s="3" t="n"/>
      <c r="K57" s="3" t="n"/>
      <c r="L57" s="24" t="n"/>
      <c r="M57" s="24" t="n"/>
      <c r="N57" s="24" t="n"/>
      <c r="O57" s="6" t="n"/>
      <c r="P57" s="10">
        <f>IF(A57="","",IF(M57="","Sem data",IF(M57&lt;TODAY(),"Vencida",IF(M57-TODAY()&lt;=30,"A vencer","Vigente"))))</f>
        <v/>
      </c>
      <c r="Q57" s="10">
        <f>IF(A57="","",IF(M57="","",IFERROR(M57-TODAY(),"")))</f>
        <v/>
      </c>
      <c r="R57" s="10">
        <f>IF(A57="","",IF(P57="Vencida","URGENTE",IF(P57="A vencer","ATENÇÃO",IF(P57="Vigente","OK","SEM DATA"))))</f>
        <v/>
      </c>
      <c r="S57" s="3" t="n"/>
      <c r="T57" s="3" t="n"/>
      <c r="U57" s="11">
        <f>IF(A57="","",IFERROR(VLOOKUP(H57,'Dashboard'!$H$4:$I$8,2,FALSE),"Não classificada"))</f>
        <v/>
      </c>
    </row>
    <row r="58">
      <c r="A58" s="2" t="n"/>
      <c r="B58" s="3" t="n"/>
      <c r="C58" s="4" t="n"/>
      <c r="D58" s="3" t="n"/>
      <c r="E58" s="3" t="n"/>
      <c r="F58" s="2" t="n"/>
      <c r="G58" s="3" t="n"/>
      <c r="H58" s="2" t="n"/>
      <c r="I58" s="2" t="n"/>
      <c r="J58" s="3" t="n"/>
      <c r="K58" s="3" t="n"/>
      <c r="L58" s="24" t="n"/>
      <c r="M58" s="24" t="n"/>
      <c r="N58" s="24" t="n"/>
      <c r="O58" s="6" t="n"/>
      <c r="P58" s="7">
        <f>IF(A58="","",IF(M58="","Sem data",IF(M58&lt;TODAY(),"Vencida",IF(M58-TODAY()&lt;=30,"A vencer","Vigente"))))</f>
        <v/>
      </c>
      <c r="Q58" s="7">
        <f>IF(A58="","",IF(M58="","",IFERROR(M58-TODAY(),"")))</f>
        <v/>
      </c>
      <c r="R58" s="7">
        <f>IF(A58="","",IF(P58="Vencida","URGENTE",IF(P58="A vencer","ATENÇÃO",IF(P58="Vigente","OK","SEM DATA"))))</f>
        <v/>
      </c>
      <c r="S58" s="3" t="n"/>
      <c r="T58" s="3" t="n"/>
      <c r="U58" s="9">
        <f>IF(A58="","",IFERROR(VLOOKUP(H58,'Dashboard'!$H$4:$I$8,2,FALSE),"Não classificada"))</f>
        <v/>
      </c>
    </row>
    <row r="59">
      <c r="A59" s="2" t="n"/>
      <c r="B59" s="3" t="n"/>
      <c r="C59" s="4" t="n"/>
      <c r="D59" s="3" t="n"/>
      <c r="E59" s="3" t="n"/>
      <c r="F59" s="2" t="n"/>
      <c r="G59" s="3" t="n"/>
      <c r="H59" s="2" t="n"/>
      <c r="I59" s="2" t="n"/>
      <c r="J59" s="3" t="n"/>
      <c r="K59" s="3" t="n"/>
      <c r="L59" s="24" t="n"/>
      <c r="M59" s="24" t="n"/>
      <c r="N59" s="24" t="n"/>
      <c r="O59" s="6" t="n"/>
      <c r="P59" s="10">
        <f>IF(A59="","",IF(M59="","Sem data",IF(M59&lt;TODAY(),"Vencida",IF(M59-TODAY()&lt;=30,"A vencer","Vigente"))))</f>
        <v/>
      </c>
      <c r="Q59" s="10">
        <f>IF(A59="","",IF(M59="","",IFERROR(M59-TODAY(),"")))</f>
        <v/>
      </c>
      <c r="R59" s="10">
        <f>IF(A59="","",IF(P59="Vencida","URGENTE",IF(P59="A vencer","ATENÇÃO",IF(P59="Vigente","OK","SEM DATA"))))</f>
        <v/>
      </c>
      <c r="S59" s="3" t="n"/>
      <c r="T59" s="3" t="n"/>
      <c r="U59" s="11">
        <f>IF(A59="","",IFERROR(VLOOKUP(H59,'Dashboard'!$H$4:$I$8,2,FALSE),"Não classificada"))</f>
        <v/>
      </c>
    </row>
    <row r="60">
      <c r="A60" s="2" t="n"/>
      <c r="B60" s="3" t="n"/>
      <c r="C60" s="4" t="n"/>
      <c r="D60" s="3" t="n"/>
      <c r="E60" s="3" t="n"/>
      <c r="F60" s="2" t="n"/>
      <c r="G60" s="3" t="n"/>
      <c r="H60" s="2" t="n"/>
      <c r="I60" s="2" t="n"/>
      <c r="J60" s="3" t="n"/>
      <c r="K60" s="3" t="n"/>
      <c r="L60" s="24" t="n"/>
      <c r="M60" s="24" t="n"/>
      <c r="N60" s="24" t="n"/>
      <c r="O60" s="6" t="n"/>
      <c r="P60" s="7">
        <f>IF(A60="","",IF(M60="","Sem data",IF(M60&lt;TODAY(),"Vencida",IF(M60-TODAY()&lt;=30,"A vencer","Vigente"))))</f>
        <v/>
      </c>
      <c r="Q60" s="7">
        <f>IF(A60="","",IF(M60="","",IFERROR(M60-TODAY(),"")))</f>
        <v/>
      </c>
      <c r="R60" s="7">
        <f>IF(A60="","",IF(P60="Vencida","URGENTE",IF(P60="A vencer","ATENÇÃO",IF(P60="Vigente","OK","SEM DATA"))))</f>
        <v/>
      </c>
      <c r="S60" s="3" t="n"/>
      <c r="T60" s="3" t="n"/>
      <c r="U60" s="9">
        <f>IF(A60="","",IFERROR(VLOOKUP(H60,'Dashboard'!$H$4:$I$8,2,FALSE),"Não classificada"))</f>
        <v/>
      </c>
    </row>
    <row r="61">
      <c r="A61" s="2" t="n"/>
      <c r="B61" s="3" t="n"/>
      <c r="C61" s="4" t="n"/>
      <c r="D61" s="3" t="n"/>
      <c r="E61" s="3" t="n"/>
      <c r="F61" s="2" t="n"/>
      <c r="G61" s="3" t="n"/>
      <c r="H61" s="2" t="n"/>
      <c r="I61" s="2" t="n"/>
      <c r="J61" s="3" t="n"/>
      <c r="K61" s="3" t="n"/>
      <c r="L61" s="24" t="n"/>
      <c r="M61" s="24" t="n"/>
      <c r="N61" s="24" t="n"/>
      <c r="O61" s="6" t="n"/>
      <c r="P61" s="10">
        <f>IF(A61="","",IF(M61="","Sem data",IF(M61&lt;TODAY(),"Vencida",IF(M61-TODAY()&lt;=30,"A vencer","Vigente"))))</f>
        <v/>
      </c>
      <c r="Q61" s="10">
        <f>IF(A61="","",IF(M61="","",IFERROR(M61-TODAY(),"")))</f>
        <v/>
      </c>
      <c r="R61" s="10">
        <f>IF(A61="","",IF(P61="Vencida","URGENTE",IF(P61="A vencer","ATENÇÃO",IF(P61="Vigente","OK","SEM DATA"))))</f>
        <v/>
      </c>
      <c r="S61" s="3" t="n"/>
      <c r="T61" s="3" t="n"/>
      <c r="U61" s="11">
        <f>IF(A61="","",IFERROR(VLOOKUP(H61,'Dashboard'!$H$4:$I$8,2,FALSE),"Não classificada"))</f>
        <v/>
      </c>
    </row>
    <row r="62">
      <c r="A62" s="2" t="n"/>
      <c r="B62" s="3" t="n"/>
      <c r="C62" s="4" t="n"/>
      <c r="D62" s="3" t="n"/>
      <c r="E62" s="3" t="n"/>
      <c r="F62" s="2" t="n"/>
      <c r="G62" s="3" t="n"/>
      <c r="H62" s="2" t="n"/>
      <c r="I62" s="2" t="n"/>
      <c r="J62" s="3" t="n"/>
      <c r="K62" s="3" t="n"/>
      <c r="L62" s="24" t="n"/>
      <c r="M62" s="24" t="n"/>
      <c r="N62" s="24" t="n"/>
      <c r="O62" s="6" t="n"/>
      <c r="P62" s="7">
        <f>IF(A62="","",IF(M62="","Sem data",IF(M62&lt;TODAY(),"Vencida",IF(M62-TODAY()&lt;=30,"A vencer","Vigente"))))</f>
        <v/>
      </c>
      <c r="Q62" s="7">
        <f>IF(A62="","",IF(M62="","",IFERROR(M62-TODAY(),"")))</f>
        <v/>
      </c>
      <c r="R62" s="7">
        <f>IF(A62="","",IF(P62="Vencida","URGENTE",IF(P62="A vencer","ATENÇÃO",IF(P62="Vigente","OK","SEM DATA"))))</f>
        <v/>
      </c>
      <c r="S62" s="3" t="n"/>
      <c r="T62" s="3" t="n"/>
      <c r="U62" s="9">
        <f>IF(A62="","",IFERROR(VLOOKUP(H62,'Dashboard'!$H$4:$I$8,2,FALSE),"Não classificada"))</f>
        <v/>
      </c>
    </row>
    <row r="63">
      <c r="A63" s="2" t="n"/>
      <c r="B63" s="3" t="n"/>
      <c r="C63" s="4" t="n"/>
      <c r="D63" s="3" t="n"/>
      <c r="E63" s="3" t="n"/>
      <c r="F63" s="2" t="n"/>
      <c r="G63" s="3" t="n"/>
      <c r="H63" s="2" t="n"/>
      <c r="I63" s="2" t="n"/>
      <c r="J63" s="3" t="n"/>
      <c r="K63" s="3" t="n"/>
      <c r="L63" s="24" t="n"/>
      <c r="M63" s="24" t="n"/>
      <c r="N63" s="24" t="n"/>
      <c r="O63" s="6" t="n"/>
      <c r="P63" s="10">
        <f>IF(A63="","",IF(M63="","Sem data",IF(M63&lt;TODAY(),"Vencida",IF(M63-TODAY()&lt;=30,"A vencer","Vigente"))))</f>
        <v/>
      </c>
      <c r="Q63" s="10">
        <f>IF(A63="","",IF(M63="","",IFERROR(M63-TODAY(),"")))</f>
        <v/>
      </c>
      <c r="R63" s="10">
        <f>IF(A63="","",IF(P63="Vencida","URGENTE",IF(P63="A vencer","ATENÇÃO",IF(P63="Vigente","OK","SEM DATA"))))</f>
        <v/>
      </c>
      <c r="S63" s="3" t="n"/>
      <c r="T63" s="3" t="n"/>
      <c r="U63" s="11">
        <f>IF(A63="","",IFERROR(VLOOKUP(H63,'Dashboard'!$H$4:$I$8,2,FALSE),"Não classificada"))</f>
        <v/>
      </c>
    </row>
    <row r="64">
      <c r="A64" s="2" t="n"/>
      <c r="B64" s="3" t="n"/>
      <c r="C64" s="4" t="n"/>
      <c r="D64" s="3" t="n"/>
      <c r="E64" s="3" t="n"/>
      <c r="F64" s="2" t="n"/>
      <c r="G64" s="3" t="n"/>
      <c r="H64" s="2" t="n"/>
      <c r="I64" s="2" t="n"/>
      <c r="J64" s="3" t="n"/>
      <c r="K64" s="3" t="n"/>
      <c r="L64" s="24" t="n"/>
      <c r="M64" s="24" t="n"/>
      <c r="N64" s="24" t="n"/>
      <c r="O64" s="6" t="n"/>
      <c r="P64" s="7">
        <f>IF(A64="","",IF(M64="","Sem data",IF(M64&lt;TODAY(),"Vencida",IF(M64-TODAY()&lt;=30,"A vencer","Vigente"))))</f>
        <v/>
      </c>
      <c r="Q64" s="7">
        <f>IF(A64="","",IF(M64="","",IFERROR(M64-TODAY(),"")))</f>
        <v/>
      </c>
      <c r="R64" s="7">
        <f>IF(A64="","",IF(P64="Vencida","URGENTE",IF(P64="A vencer","ATENÇÃO",IF(P64="Vigente","OK","SEM DATA"))))</f>
        <v/>
      </c>
      <c r="S64" s="3" t="n"/>
      <c r="T64" s="3" t="n"/>
      <c r="U64" s="9">
        <f>IF(A64="","",IFERROR(VLOOKUP(H64,'Dashboard'!$H$4:$I$8,2,FALSE),"Não classificada"))</f>
        <v/>
      </c>
    </row>
    <row r="65">
      <c r="A65" s="2" t="n"/>
      <c r="B65" s="3" t="n"/>
      <c r="C65" s="4" t="n"/>
      <c r="D65" s="3" t="n"/>
      <c r="E65" s="3" t="n"/>
      <c r="F65" s="2" t="n"/>
      <c r="G65" s="3" t="n"/>
      <c r="H65" s="2" t="n"/>
      <c r="I65" s="2" t="n"/>
      <c r="J65" s="3" t="n"/>
      <c r="K65" s="3" t="n"/>
      <c r="L65" s="24" t="n"/>
      <c r="M65" s="24" t="n"/>
      <c r="N65" s="24" t="n"/>
      <c r="O65" s="6" t="n"/>
      <c r="P65" s="10">
        <f>IF(A65="","",IF(M65="","Sem data",IF(M65&lt;TODAY(),"Vencida",IF(M65-TODAY()&lt;=30,"A vencer","Vigente"))))</f>
        <v/>
      </c>
      <c r="Q65" s="10">
        <f>IF(A65="","",IF(M65="","",IFERROR(M65-TODAY(),"")))</f>
        <v/>
      </c>
      <c r="R65" s="10">
        <f>IF(A65="","",IF(P65="Vencida","URGENTE",IF(P65="A vencer","ATENÇÃO",IF(P65="Vigente","OK","SEM DATA"))))</f>
        <v/>
      </c>
      <c r="S65" s="3" t="n"/>
      <c r="T65" s="3" t="n"/>
      <c r="U65" s="11">
        <f>IF(A65="","",IFERROR(VLOOKUP(H65,'Dashboard'!$H$4:$I$8,2,FALSE),"Não classificada"))</f>
        <v/>
      </c>
    </row>
    <row r="66">
      <c r="A66" s="2" t="n"/>
      <c r="B66" s="3" t="n"/>
      <c r="C66" s="4" t="n"/>
      <c r="D66" s="3" t="n"/>
      <c r="E66" s="3" t="n"/>
      <c r="F66" s="2" t="n"/>
      <c r="G66" s="3" t="n"/>
      <c r="H66" s="2" t="n"/>
      <c r="I66" s="2" t="n"/>
      <c r="J66" s="3" t="n"/>
      <c r="K66" s="3" t="n"/>
      <c r="L66" s="24" t="n"/>
      <c r="M66" s="24" t="n"/>
      <c r="N66" s="24" t="n"/>
      <c r="O66" s="6" t="n"/>
      <c r="P66" s="7">
        <f>IF(A66="","",IF(M66="","Sem data",IF(M66&lt;TODAY(),"Vencida",IF(M66-TODAY()&lt;=30,"A vencer","Vigente"))))</f>
        <v/>
      </c>
      <c r="Q66" s="7">
        <f>IF(A66="","",IF(M66="","",IFERROR(M66-TODAY(),"")))</f>
        <v/>
      </c>
      <c r="R66" s="7">
        <f>IF(A66="","",IF(P66="Vencida","URGENTE",IF(P66="A vencer","ATENÇÃO",IF(P66="Vigente","OK","SEM DATA"))))</f>
        <v/>
      </c>
      <c r="S66" s="3" t="n"/>
      <c r="T66" s="3" t="n"/>
      <c r="U66" s="9">
        <f>IF(A66="","",IFERROR(VLOOKUP(H66,'Dashboard'!$H$4:$I$8,2,FALSE),"Não classificada"))</f>
        <v/>
      </c>
    </row>
    <row r="67">
      <c r="A67" s="2" t="n"/>
      <c r="B67" s="3" t="n"/>
      <c r="C67" s="4" t="n"/>
      <c r="D67" s="3" t="n"/>
      <c r="E67" s="3" t="n"/>
      <c r="F67" s="2" t="n"/>
      <c r="G67" s="3" t="n"/>
      <c r="H67" s="2" t="n"/>
      <c r="I67" s="2" t="n"/>
      <c r="J67" s="3" t="n"/>
      <c r="K67" s="3" t="n"/>
      <c r="L67" s="24" t="n"/>
      <c r="M67" s="24" t="n"/>
      <c r="N67" s="24" t="n"/>
      <c r="O67" s="6" t="n"/>
      <c r="P67" s="10">
        <f>IF(A67="","",IF(M67="","Sem data",IF(M67&lt;TODAY(),"Vencida",IF(M67-TODAY()&lt;=30,"A vencer","Vigente"))))</f>
        <v/>
      </c>
      <c r="Q67" s="10">
        <f>IF(A67="","",IF(M67="","",IFERROR(M67-TODAY(),"")))</f>
        <v/>
      </c>
      <c r="R67" s="10">
        <f>IF(A67="","",IF(P67="Vencida","URGENTE",IF(P67="A vencer","ATENÇÃO",IF(P67="Vigente","OK","SEM DATA"))))</f>
        <v/>
      </c>
      <c r="S67" s="3" t="n"/>
      <c r="T67" s="3" t="n"/>
      <c r="U67" s="11">
        <f>IF(A67="","",IFERROR(VLOOKUP(H67,'Dashboard'!$H$4:$I$8,2,FALSE),"Não classificada"))</f>
        <v/>
      </c>
    </row>
    <row r="68">
      <c r="A68" s="2" t="n"/>
      <c r="B68" s="3" t="n"/>
      <c r="C68" s="4" t="n"/>
      <c r="D68" s="3" t="n"/>
      <c r="E68" s="3" t="n"/>
      <c r="F68" s="2" t="n"/>
      <c r="G68" s="3" t="n"/>
      <c r="H68" s="2" t="n"/>
      <c r="I68" s="2" t="n"/>
      <c r="J68" s="3" t="n"/>
      <c r="K68" s="3" t="n"/>
      <c r="L68" s="24" t="n"/>
      <c r="M68" s="24" t="n"/>
      <c r="N68" s="24" t="n"/>
      <c r="O68" s="6" t="n"/>
      <c r="P68" s="7">
        <f>IF(A68="","",IF(M68="","Sem data",IF(M68&lt;TODAY(),"Vencida",IF(M68-TODAY()&lt;=30,"A vencer","Vigente"))))</f>
        <v/>
      </c>
      <c r="Q68" s="7">
        <f>IF(A68="","",IF(M68="","",IFERROR(M68-TODAY(),"")))</f>
        <v/>
      </c>
      <c r="R68" s="7">
        <f>IF(A68="","",IF(P68="Vencida","URGENTE",IF(P68="A vencer","ATENÇÃO",IF(P68="Vigente","OK","SEM DATA"))))</f>
        <v/>
      </c>
      <c r="S68" s="3" t="n"/>
      <c r="T68" s="3" t="n"/>
      <c r="U68" s="9">
        <f>IF(A68="","",IFERROR(VLOOKUP(H68,'Dashboard'!$H$4:$I$8,2,FALSE),"Não classificada"))</f>
        <v/>
      </c>
    </row>
    <row r="69">
      <c r="A69" s="2" t="n"/>
      <c r="B69" s="3" t="n"/>
      <c r="C69" s="4" t="n"/>
      <c r="D69" s="3" t="n"/>
      <c r="E69" s="3" t="n"/>
      <c r="F69" s="2" t="n"/>
      <c r="G69" s="3" t="n"/>
      <c r="H69" s="2" t="n"/>
      <c r="I69" s="2" t="n"/>
      <c r="J69" s="3" t="n"/>
      <c r="K69" s="3" t="n"/>
      <c r="L69" s="24" t="n"/>
      <c r="M69" s="24" t="n"/>
      <c r="N69" s="24" t="n"/>
      <c r="O69" s="6" t="n"/>
      <c r="P69" s="10">
        <f>IF(A69="","",IF(M69="","Sem data",IF(M69&lt;TODAY(),"Vencida",IF(M69-TODAY()&lt;=30,"A vencer","Vigente"))))</f>
        <v/>
      </c>
      <c r="Q69" s="10">
        <f>IF(A69="","",IF(M69="","",IFERROR(M69-TODAY(),"")))</f>
        <v/>
      </c>
      <c r="R69" s="10">
        <f>IF(A69="","",IF(P69="Vencida","URGENTE",IF(P69="A vencer","ATENÇÃO",IF(P69="Vigente","OK","SEM DATA"))))</f>
        <v/>
      </c>
      <c r="S69" s="3" t="n"/>
      <c r="T69" s="3" t="n"/>
      <c r="U69" s="11">
        <f>IF(A69="","",IFERROR(VLOOKUP(H69,'Dashboard'!$H$4:$I$8,2,FALSE),"Não classificada"))</f>
        <v/>
      </c>
    </row>
    <row r="70">
      <c r="A70" s="2" t="n"/>
      <c r="B70" s="3" t="n"/>
      <c r="C70" s="4" t="n"/>
      <c r="D70" s="3" t="n"/>
      <c r="E70" s="3" t="n"/>
      <c r="F70" s="2" t="n"/>
      <c r="G70" s="3" t="n"/>
      <c r="H70" s="2" t="n"/>
      <c r="I70" s="2" t="n"/>
      <c r="J70" s="3" t="n"/>
      <c r="K70" s="3" t="n"/>
      <c r="L70" s="24" t="n"/>
      <c r="M70" s="24" t="n"/>
      <c r="N70" s="24" t="n"/>
      <c r="O70" s="6" t="n"/>
      <c r="P70" s="7">
        <f>IF(A70="","",IF(M70="","Sem data",IF(M70&lt;TODAY(),"Vencida",IF(M70-TODAY()&lt;=30,"A vencer","Vigente"))))</f>
        <v/>
      </c>
      <c r="Q70" s="7">
        <f>IF(A70="","",IF(M70="","",IFERROR(M70-TODAY(),"")))</f>
        <v/>
      </c>
      <c r="R70" s="7">
        <f>IF(A70="","",IF(P70="Vencida","URGENTE",IF(P70="A vencer","ATENÇÃO",IF(P70="Vigente","OK","SEM DATA"))))</f>
        <v/>
      </c>
      <c r="S70" s="3" t="n"/>
      <c r="T70" s="3" t="n"/>
      <c r="U70" s="9">
        <f>IF(A70="","",IFERROR(VLOOKUP(H70,'Dashboard'!$H$4:$I$8,2,FALSE),"Não classificada"))</f>
        <v/>
      </c>
    </row>
    <row r="71">
      <c r="A71" s="2" t="n"/>
      <c r="B71" s="3" t="n"/>
      <c r="C71" s="4" t="n"/>
      <c r="D71" s="3" t="n"/>
      <c r="E71" s="3" t="n"/>
      <c r="F71" s="2" t="n"/>
      <c r="G71" s="3" t="n"/>
      <c r="H71" s="2" t="n"/>
      <c r="I71" s="2" t="n"/>
      <c r="J71" s="3" t="n"/>
      <c r="K71" s="3" t="n"/>
      <c r="L71" s="24" t="n"/>
      <c r="M71" s="24" t="n"/>
      <c r="N71" s="24" t="n"/>
      <c r="O71" s="6" t="n"/>
      <c r="P71" s="10">
        <f>IF(A71="","",IF(M71="","Sem data",IF(M71&lt;TODAY(),"Vencida",IF(M71-TODAY()&lt;=30,"A vencer","Vigente"))))</f>
        <v/>
      </c>
      <c r="Q71" s="10">
        <f>IF(A71="","",IF(M71="","",IFERROR(M71-TODAY(),"")))</f>
        <v/>
      </c>
      <c r="R71" s="10">
        <f>IF(A71="","",IF(P71="Vencida","URGENTE",IF(P71="A vencer","ATENÇÃO",IF(P71="Vigente","OK","SEM DATA"))))</f>
        <v/>
      </c>
      <c r="S71" s="3" t="n"/>
      <c r="T71" s="3" t="n"/>
      <c r="U71" s="11">
        <f>IF(A71="","",IFERROR(VLOOKUP(H71,'Dashboard'!$H$4:$I$8,2,FALSE),"Não classificada"))</f>
        <v/>
      </c>
    </row>
    <row r="72">
      <c r="A72" s="2" t="n"/>
      <c r="B72" s="3" t="n"/>
      <c r="C72" s="4" t="n"/>
      <c r="D72" s="3" t="n"/>
      <c r="E72" s="3" t="n"/>
      <c r="F72" s="2" t="n"/>
      <c r="G72" s="3" t="n"/>
      <c r="H72" s="2" t="n"/>
      <c r="I72" s="2" t="n"/>
      <c r="J72" s="3" t="n"/>
      <c r="K72" s="3" t="n"/>
      <c r="L72" s="24" t="n"/>
      <c r="M72" s="24" t="n"/>
      <c r="N72" s="24" t="n"/>
      <c r="O72" s="6" t="n"/>
      <c r="P72" s="7">
        <f>IF(A72="","",IF(M72="","Sem data",IF(M72&lt;TODAY(),"Vencida",IF(M72-TODAY()&lt;=30,"A vencer","Vigente"))))</f>
        <v/>
      </c>
      <c r="Q72" s="7">
        <f>IF(A72="","",IF(M72="","",IFERROR(M72-TODAY(),"")))</f>
        <v/>
      </c>
      <c r="R72" s="7">
        <f>IF(A72="","",IF(P72="Vencida","URGENTE",IF(P72="A vencer","ATENÇÃO",IF(P72="Vigente","OK","SEM DATA"))))</f>
        <v/>
      </c>
      <c r="S72" s="3" t="n"/>
      <c r="T72" s="3" t="n"/>
      <c r="U72" s="9">
        <f>IF(A72="","",IFERROR(VLOOKUP(H72,'Dashboard'!$H$4:$I$8,2,FALSE),"Não classificada"))</f>
        <v/>
      </c>
    </row>
    <row r="73">
      <c r="A73" s="2" t="n"/>
      <c r="B73" s="3" t="n"/>
      <c r="C73" s="4" t="n"/>
      <c r="D73" s="3" t="n"/>
      <c r="E73" s="3" t="n"/>
      <c r="F73" s="2" t="n"/>
      <c r="G73" s="3" t="n"/>
      <c r="H73" s="2" t="n"/>
      <c r="I73" s="2" t="n"/>
      <c r="J73" s="3" t="n"/>
      <c r="K73" s="3" t="n"/>
      <c r="L73" s="24" t="n"/>
      <c r="M73" s="24" t="n"/>
      <c r="N73" s="24" t="n"/>
      <c r="O73" s="6" t="n"/>
      <c r="P73" s="10">
        <f>IF(A73="","",IF(M73="","Sem data",IF(M73&lt;TODAY(),"Vencida",IF(M73-TODAY()&lt;=30,"A vencer","Vigente"))))</f>
        <v/>
      </c>
      <c r="Q73" s="10">
        <f>IF(A73="","",IF(M73="","",IFERROR(M73-TODAY(),"")))</f>
        <v/>
      </c>
      <c r="R73" s="10">
        <f>IF(A73="","",IF(P73="Vencida","URGENTE",IF(P73="A vencer","ATENÇÃO",IF(P73="Vigente","OK","SEM DATA"))))</f>
        <v/>
      </c>
      <c r="S73" s="3" t="n"/>
      <c r="T73" s="3" t="n"/>
      <c r="U73" s="11">
        <f>IF(A73="","",IFERROR(VLOOKUP(H73,'Dashboard'!$H$4:$I$8,2,FALSE),"Não classificada"))</f>
        <v/>
      </c>
    </row>
    <row r="74">
      <c r="A74" s="2" t="n"/>
      <c r="B74" s="3" t="n"/>
      <c r="C74" s="4" t="n"/>
      <c r="D74" s="3" t="n"/>
      <c r="E74" s="3" t="n"/>
      <c r="F74" s="2" t="n"/>
      <c r="G74" s="3" t="n"/>
      <c r="H74" s="2" t="n"/>
      <c r="I74" s="2" t="n"/>
      <c r="J74" s="3" t="n"/>
      <c r="K74" s="3" t="n"/>
      <c r="L74" s="24" t="n"/>
      <c r="M74" s="24" t="n"/>
      <c r="N74" s="24" t="n"/>
      <c r="O74" s="6" t="n"/>
      <c r="P74" s="7">
        <f>IF(A74="","",IF(M74="","Sem data",IF(M74&lt;TODAY(),"Vencida",IF(M74-TODAY()&lt;=30,"A vencer","Vigente"))))</f>
        <v/>
      </c>
      <c r="Q74" s="7">
        <f>IF(A74="","",IF(M74="","",IFERROR(M74-TODAY(),"")))</f>
        <v/>
      </c>
      <c r="R74" s="7">
        <f>IF(A74="","",IF(P74="Vencida","URGENTE",IF(P74="A vencer","ATENÇÃO",IF(P74="Vigente","OK","SEM DATA"))))</f>
        <v/>
      </c>
      <c r="S74" s="3" t="n"/>
      <c r="T74" s="3" t="n"/>
      <c r="U74" s="9">
        <f>IF(A74="","",IFERROR(VLOOKUP(H74,'Dashboard'!$H$4:$I$8,2,FALSE),"Não classificada"))</f>
        <v/>
      </c>
    </row>
    <row r="75">
      <c r="A75" s="2" t="n"/>
      <c r="B75" s="3" t="n"/>
      <c r="C75" s="4" t="n"/>
      <c r="D75" s="3" t="n"/>
      <c r="E75" s="3" t="n"/>
      <c r="F75" s="2" t="n"/>
      <c r="G75" s="3" t="n"/>
      <c r="H75" s="2" t="n"/>
      <c r="I75" s="2" t="n"/>
      <c r="J75" s="3" t="n"/>
      <c r="K75" s="3" t="n"/>
      <c r="L75" s="24" t="n"/>
      <c r="M75" s="24" t="n"/>
      <c r="N75" s="24" t="n"/>
      <c r="O75" s="6" t="n"/>
      <c r="P75" s="10">
        <f>IF(A75="","",IF(M75="","Sem data",IF(M75&lt;TODAY(),"Vencida",IF(M75-TODAY()&lt;=30,"A vencer","Vigente"))))</f>
        <v/>
      </c>
      <c r="Q75" s="10">
        <f>IF(A75="","",IF(M75="","",IFERROR(M75-TODAY(),"")))</f>
        <v/>
      </c>
      <c r="R75" s="10">
        <f>IF(A75="","",IF(P75="Vencida","URGENTE",IF(P75="A vencer","ATENÇÃO",IF(P75="Vigente","OK","SEM DATA"))))</f>
        <v/>
      </c>
      <c r="S75" s="3" t="n"/>
      <c r="T75" s="3" t="n"/>
      <c r="U75" s="11">
        <f>IF(A75="","",IFERROR(VLOOKUP(H75,'Dashboard'!$H$4:$I$8,2,FALSE),"Não classificada"))</f>
        <v/>
      </c>
    </row>
    <row r="76">
      <c r="A76" s="2" t="n"/>
      <c r="B76" s="3" t="n"/>
      <c r="C76" s="4" t="n"/>
      <c r="D76" s="3" t="n"/>
      <c r="E76" s="3" t="n"/>
      <c r="F76" s="2" t="n"/>
      <c r="G76" s="3" t="n"/>
      <c r="H76" s="2" t="n"/>
      <c r="I76" s="2" t="n"/>
      <c r="J76" s="3" t="n"/>
      <c r="K76" s="3" t="n"/>
      <c r="L76" s="24" t="n"/>
      <c r="M76" s="24" t="n"/>
      <c r="N76" s="24" t="n"/>
      <c r="O76" s="6" t="n"/>
      <c r="P76" s="7">
        <f>IF(A76="","",IF(M76="","Sem data",IF(M76&lt;TODAY(),"Vencida",IF(M76-TODAY()&lt;=30,"A vencer","Vigente"))))</f>
        <v/>
      </c>
      <c r="Q76" s="7">
        <f>IF(A76="","",IF(M76="","",IFERROR(M76-TODAY(),"")))</f>
        <v/>
      </c>
      <c r="R76" s="7">
        <f>IF(A76="","",IF(P76="Vencida","URGENTE",IF(P76="A vencer","ATENÇÃO",IF(P76="Vigente","OK","SEM DATA"))))</f>
        <v/>
      </c>
      <c r="S76" s="3" t="n"/>
      <c r="T76" s="3" t="n"/>
      <c r="U76" s="9">
        <f>IF(A76="","",IFERROR(VLOOKUP(H76,'Dashboard'!$H$4:$I$8,2,FALSE),"Não classificada"))</f>
        <v/>
      </c>
    </row>
    <row r="77">
      <c r="A77" s="2" t="n"/>
      <c r="B77" s="3" t="n"/>
      <c r="C77" s="4" t="n"/>
      <c r="D77" s="3" t="n"/>
      <c r="E77" s="3" t="n"/>
      <c r="F77" s="2" t="n"/>
      <c r="G77" s="3" t="n"/>
      <c r="H77" s="2" t="n"/>
      <c r="I77" s="2" t="n"/>
      <c r="J77" s="3" t="n"/>
      <c r="K77" s="3" t="n"/>
      <c r="L77" s="24" t="n"/>
      <c r="M77" s="24" t="n"/>
      <c r="N77" s="24" t="n"/>
      <c r="O77" s="6" t="n"/>
      <c r="P77" s="10">
        <f>IF(A77="","",IF(M77="","Sem data",IF(M77&lt;TODAY(),"Vencida",IF(M77-TODAY()&lt;=30,"A vencer","Vigente"))))</f>
        <v/>
      </c>
      <c r="Q77" s="10">
        <f>IF(A77="","",IF(M77="","",IFERROR(M77-TODAY(),"")))</f>
        <v/>
      </c>
      <c r="R77" s="10">
        <f>IF(A77="","",IF(P77="Vencida","URGENTE",IF(P77="A vencer","ATENÇÃO",IF(P77="Vigente","OK","SEM DATA"))))</f>
        <v/>
      </c>
      <c r="S77" s="3" t="n"/>
      <c r="T77" s="3" t="n"/>
      <c r="U77" s="11">
        <f>IF(A77="","",IFERROR(VLOOKUP(H77,'Dashboard'!$H$4:$I$8,2,FALSE),"Não classificada"))</f>
        <v/>
      </c>
    </row>
    <row r="78">
      <c r="A78" s="2" t="n"/>
      <c r="B78" s="3" t="n"/>
      <c r="C78" s="4" t="n"/>
      <c r="D78" s="3" t="n"/>
      <c r="E78" s="3" t="n"/>
      <c r="F78" s="2" t="n"/>
      <c r="G78" s="3" t="n"/>
      <c r="H78" s="2" t="n"/>
      <c r="I78" s="2" t="n"/>
      <c r="J78" s="3" t="n"/>
      <c r="K78" s="3" t="n"/>
      <c r="L78" s="24" t="n"/>
      <c r="M78" s="24" t="n"/>
      <c r="N78" s="24" t="n"/>
      <c r="O78" s="6" t="n"/>
      <c r="P78" s="7">
        <f>IF(A78="","",IF(M78="","Sem data",IF(M78&lt;TODAY(),"Vencida",IF(M78-TODAY()&lt;=30,"A vencer","Vigente"))))</f>
        <v/>
      </c>
      <c r="Q78" s="7">
        <f>IF(A78="","",IF(M78="","",IFERROR(M78-TODAY(),"")))</f>
        <v/>
      </c>
      <c r="R78" s="7">
        <f>IF(A78="","",IF(P78="Vencida","URGENTE",IF(P78="A vencer","ATENÇÃO",IF(P78="Vigente","OK","SEM DATA"))))</f>
        <v/>
      </c>
      <c r="S78" s="3" t="n"/>
      <c r="T78" s="3" t="n"/>
      <c r="U78" s="9">
        <f>IF(A78="","",IFERROR(VLOOKUP(H78,'Dashboard'!$H$4:$I$8,2,FALSE),"Não classificada"))</f>
        <v/>
      </c>
    </row>
    <row r="79">
      <c r="A79" s="2" t="n"/>
      <c r="B79" s="3" t="n"/>
      <c r="C79" s="4" t="n"/>
      <c r="D79" s="3" t="n"/>
      <c r="E79" s="3" t="n"/>
      <c r="F79" s="2" t="n"/>
      <c r="G79" s="3" t="n"/>
      <c r="H79" s="2" t="n"/>
      <c r="I79" s="2" t="n"/>
      <c r="J79" s="3" t="n"/>
      <c r="K79" s="3" t="n"/>
      <c r="L79" s="24" t="n"/>
      <c r="M79" s="24" t="n"/>
      <c r="N79" s="24" t="n"/>
      <c r="O79" s="6" t="n"/>
      <c r="P79" s="10">
        <f>IF(A79="","",IF(M79="","Sem data",IF(M79&lt;TODAY(),"Vencida",IF(M79-TODAY()&lt;=30,"A vencer","Vigente"))))</f>
        <v/>
      </c>
      <c r="Q79" s="10">
        <f>IF(A79="","",IF(M79="","",IFERROR(M79-TODAY(),"")))</f>
        <v/>
      </c>
      <c r="R79" s="10">
        <f>IF(A79="","",IF(P79="Vencida","URGENTE",IF(P79="A vencer","ATENÇÃO",IF(P79="Vigente","OK","SEM DATA"))))</f>
        <v/>
      </c>
      <c r="S79" s="3" t="n"/>
      <c r="T79" s="3" t="n"/>
      <c r="U79" s="11">
        <f>IF(A79="","",IFERROR(VLOOKUP(H79,'Dashboard'!$H$4:$I$8,2,FALSE),"Não classificada"))</f>
        <v/>
      </c>
    </row>
    <row r="80">
      <c r="A80" s="2" t="n"/>
      <c r="B80" s="3" t="n"/>
      <c r="C80" s="4" t="n"/>
      <c r="D80" s="3" t="n"/>
      <c r="E80" s="3" t="n"/>
      <c r="F80" s="2" t="n"/>
      <c r="G80" s="3" t="n"/>
      <c r="H80" s="2" t="n"/>
      <c r="I80" s="2" t="n"/>
      <c r="J80" s="3" t="n"/>
      <c r="K80" s="3" t="n"/>
      <c r="L80" s="24" t="n"/>
      <c r="M80" s="24" t="n"/>
      <c r="N80" s="24" t="n"/>
      <c r="O80" s="6" t="n"/>
      <c r="P80" s="7">
        <f>IF(A80="","",IF(M80="","Sem data",IF(M80&lt;TODAY(),"Vencida",IF(M80-TODAY()&lt;=30,"A vencer","Vigente"))))</f>
        <v/>
      </c>
      <c r="Q80" s="7">
        <f>IF(A80="","",IF(M80="","",IFERROR(M80-TODAY(),"")))</f>
        <v/>
      </c>
      <c r="R80" s="7">
        <f>IF(A80="","",IF(P80="Vencida","URGENTE",IF(P80="A vencer","ATENÇÃO",IF(P80="Vigente","OK","SEM DATA"))))</f>
        <v/>
      </c>
      <c r="S80" s="3" t="n"/>
      <c r="T80" s="3" t="n"/>
      <c r="U80" s="9">
        <f>IF(A80="","",IFERROR(VLOOKUP(H80,'Dashboard'!$H$4:$I$8,2,FALSE),"Não classificada"))</f>
        <v/>
      </c>
    </row>
    <row r="81">
      <c r="A81" s="2" t="n"/>
      <c r="B81" s="3" t="n"/>
      <c r="C81" s="4" t="n"/>
      <c r="D81" s="3" t="n"/>
      <c r="E81" s="3" t="n"/>
      <c r="F81" s="2" t="n"/>
      <c r="G81" s="3" t="n"/>
      <c r="H81" s="2" t="n"/>
      <c r="I81" s="2" t="n"/>
      <c r="J81" s="3" t="n"/>
      <c r="K81" s="3" t="n"/>
      <c r="L81" s="24" t="n"/>
      <c r="M81" s="24" t="n"/>
      <c r="N81" s="24" t="n"/>
      <c r="O81" s="6" t="n"/>
      <c r="P81" s="10">
        <f>IF(A81="","",IF(M81="","Sem data",IF(M81&lt;TODAY(),"Vencida",IF(M81-TODAY()&lt;=30,"A vencer","Vigente"))))</f>
        <v/>
      </c>
      <c r="Q81" s="10">
        <f>IF(A81="","",IF(M81="","",IFERROR(M81-TODAY(),"")))</f>
        <v/>
      </c>
      <c r="R81" s="10">
        <f>IF(A81="","",IF(P81="Vencida","URGENTE",IF(P81="A vencer","ATENÇÃO",IF(P81="Vigente","OK","SEM DATA"))))</f>
        <v/>
      </c>
      <c r="S81" s="3" t="n"/>
      <c r="T81" s="3" t="n"/>
      <c r="U81" s="11">
        <f>IF(A81="","",IFERROR(VLOOKUP(H81,'Dashboard'!$H$4:$I$8,2,FALSE),"Não classificada"))</f>
        <v/>
      </c>
    </row>
    <row r="82">
      <c r="A82" s="2" t="n"/>
      <c r="B82" s="3" t="n"/>
      <c r="C82" s="4" t="n"/>
      <c r="D82" s="3" t="n"/>
      <c r="E82" s="3" t="n"/>
      <c r="F82" s="2" t="n"/>
      <c r="G82" s="3" t="n"/>
      <c r="H82" s="2" t="n"/>
      <c r="I82" s="2" t="n"/>
      <c r="J82" s="3" t="n"/>
      <c r="K82" s="3" t="n"/>
      <c r="L82" s="24" t="n"/>
      <c r="M82" s="24" t="n"/>
      <c r="N82" s="24" t="n"/>
      <c r="O82" s="6" t="n"/>
      <c r="P82" s="7">
        <f>IF(A82="","",IF(M82="","Sem data",IF(M82&lt;TODAY(),"Vencida",IF(M82-TODAY()&lt;=30,"A vencer","Vigente"))))</f>
        <v/>
      </c>
      <c r="Q82" s="7">
        <f>IF(A82="","",IF(M82="","",IFERROR(M82-TODAY(),"")))</f>
        <v/>
      </c>
      <c r="R82" s="7">
        <f>IF(A82="","",IF(P82="Vencida","URGENTE",IF(P82="A vencer","ATENÇÃO",IF(P82="Vigente","OK","SEM DATA"))))</f>
        <v/>
      </c>
      <c r="S82" s="3" t="n"/>
      <c r="T82" s="3" t="n"/>
      <c r="U82" s="9">
        <f>IF(A82="","",IFERROR(VLOOKUP(H82,'Dashboard'!$H$4:$I$8,2,FALSE),"Não classificada"))</f>
        <v/>
      </c>
    </row>
    <row r="83">
      <c r="A83" s="2" t="n"/>
      <c r="B83" s="3" t="n"/>
      <c r="C83" s="4" t="n"/>
      <c r="D83" s="3" t="n"/>
      <c r="E83" s="3" t="n"/>
      <c r="F83" s="2" t="n"/>
      <c r="G83" s="3" t="n"/>
      <c r="H83" s="2" t="n"/>
      <c r="I83" s="2" t="n"/>
      <c r="J83" s="3" t="n"/>
      <c r="K83" s="3" t="n"/>
      <c r="L83" s="24" t="n"/>
      <c r="M83" s="24" t="n"/>
      <c r="N83" s="24" t="n"/>
      <c r="O83" s="6" t="n"/>
      <c r="P83" s="10">
        <f>IF(A83="","",IF(M83="","Sem data",IF(M83&lt;TODAY(),"Vencida",IF(M83-TODAY()&lt;=30,"A vencer","Vigente"))))</f>
        <v/>
      </c>
      <c r="Q83" s="10">
        <f>IF(A83="","",IF(M83="","",IFERROR(M83-TODAY(),"")))</f>
        <v/>
      </c>
      <c r="R83" s="10">
        <f>IF(A83="","",IF(P83="Vencida","URGENTE",IF(P83="A vencer","ATENÇÃO",IF(P83="Vigente","OK","SEM DATA"))))</f>
        <v/>
      </c>
      <c r="S83" s="3" t="n"/>
      <c r="T83" s="3" t="n"/>
      <c r="U83" s="11">
        <f>IF(A83="","",IFERROR(VLOOKUP(H83,'Dashboard'!$H$4:$I$8,2,FALSE),"Não classificada"))</f>
        <v/>
      </c>
    </row>
    <row r="84">
      <c r="A84" s="2" t="n"/>
      <c r="B84" s="3" t="n"/>
      <c r="C84" s="4" t="n"/>
      <c r="D84" s="3" t="n"/>
      <c r="E84" s="3" t="n"/>
      <c r="F84" s="2" t="n"/>
      <c r="G84" s="3" t="n"/>
      <c r="H84" s="2" t="n"/>
      <c r="I84" s="2" t="n"/>
      <c r="J84" s="3" t="n"/>
      <c r="K84" s="3" t="n"/>
      <c r="L84" s="24" t="n"/>
      <c r="M84" s="24" t="n"/>
      <c r="N84" s="24" t="n"/>
      <c r="O84" s="6" t="n"/>
      <c r="P84" s="7">
        <f>IF(A84="","",IF(M84="","Sem data",IF(M84&lt;TODAY(),"Vencida",IF(M84-TODAY()&lt;=30,"A vencer","Vigente"))))</f>
        <v/>
      </c>
      <c r="Q84" s="7">
        <f>IF(A84="","",IF(M84="","",IFERROR(M84-TODAY(),"")))</f>
        <v/>
      </c>
      <c r="R84" s="7">
        <f>IF(A84="","",IF(P84="Vencida","URGENTE",IF(P84="A vencer","ATENÇÃO",IF(P84="Vigente","OK","SEM DATA"))))</f>
        <v/>
      </c>
      <c r="S84" s="3" t="n"/>
      <c r="T84" s="3" t="n"/>
      <c r="U84" s="9">
        <f>IF(A84="","",IFERROR(VLOOKUP(H84,'Dashboard'!$H$4:$I$8,2,FALSE),"Não classificada"))</f>
        <v/>
      </c>
    </row>
    <row r="85">
      <c r="A85" s="2" t="n"/>
      <c r="B85" s="3" t="n"/>
      <c r="C85" s="4" t="n"/>
      <c r="D85" s="3" t="n"/>
      <c r="E85" s="3" t="n"/>
      <c r="F85" s="2" t="n"/>
      <c r="G85" s="3" t="n"/>
      <c r="H85" s="2" t="n"/>
      <c r="I85" s="2" t="n"/>
      <c r="J85" s="3" t="n"/>
      <c r="K85" s="3" t="n"/>
      <c r="L85" s="24" t="n"/>
      <c r="M85" s="24" t="n"/>
      <c r="N85" s="24" t="n"/>
      <c r="O85" s="6" t="n"/>
      <c r="P85" s="10">
        <f>IF(A85="","",IF(M85="","Sem data",IF(M85&lt;TODAY(),"Vencida",IF(M85-TODAY()&lt;=30,"A vencer","Vigente"))))</f>
        <v/>
      </c>
      <c r="Q85" s="10">
        <f>IF(A85="","",IF(M85="","",IFERROR(M85-TODAY(),"")))</f>
        <v/>
      </c>
      <c r="R85" s="10">
        <f>IF(A85="","",IF(P85="Vencida","URGENTE",IF(P85="A vencer","ATENÇÃO",IF(P85="Vigente","OK","SEM DATA"))))</f>
        <v/>
      </c>
      <c r="S85" s="3" t="n"/>
      <c r="T85" s="3" t="n"/>
      <c r="U85" s="11">
        <f>IF(A85="","",IFERROR(VLOOKUP(H85,'Dashboard'!$H$4:$I$8,2,FALSE),"Não classificada"))</f>
        <v/>
      </c>
    </row>
    <row r="86">
      <c r="A86" s="2" t="n"/>
      <c r="B86" s="3" t="n"/>
      <c r="C86" s="4" t="n"/>
      <c r="D86" s="3" t="n"/>
      <c r="E86" s="3" t="n"/>
      <c r="F86" s="2" t="n"/>
      <c r="G86" s="3" t="n"/>
      <c r="H86" s="2" t="n"/>
      <c r="I86" s="2" t="n"/>
      <c r="J86" s="3" t="n"/>
      <c r="K86" s="3" t="n"/>
      <c r="L86" s="24" t="n"/>
      <c r="M86" s="24" t="n"/>
      <c r="N86" s="24" t="n"/>
      <c r="O86" s="6" t="n"/>
      <c r="P86" s="7">
        <f>IF(A86="","",IF(M86="","Sem data",IF(M86&lt;TODAY(),"Vencida",IF(M86-TODAY()&lt;=30,"A vencer","Vigente"))))</f>
        <v/>
      </c>
      <c r="Q86" s="7">
        <f>IF(A86="","",IF(M86="","",IFERROR(M86-TODAY(),"")))</f>
        <v/>
      </c>
      <c r="R86" s="7">
        <f>IF(A86="","",IF(P86="Vencida","URGENTE",IF(P86="A vencer","ATENÇÃO",IF(P86="Vigente","OK","SEM DATA"))))</f>
        <v/>
      </c>
      <c r="S86" s="3" t="n"/>
      <c r="T86" s="3" t="n"/>
      <c r="U86" s="9">
        <f>IF(A86="","",IFERROR(VLOOKUP(H86,'Dashboard'!$H$4:$I$8,2,FALSE),"Não classificada"))</f>
        <v/>
      </c>
    </row>
    <row r="87">
      <c r="A87" s="2" t="n"/>
      <c r="B87" s="3" t="n"/>
      <c r="C87" s="4" t="n"/>
      <c r="D87" s="3" t="n"/>
      <c r="E87" s="3" t="n"/>
      <c r="F87" s="2" t="n"/>
      <c r="G87" s="3" t="n"/>
      <c r="H87" s="2" t="n"/>
      <c r="I87" s="2" t="n"/>
      <c r="J87" s="3" t="n"/>
      <c r="K87" s="3" t="n"/>
      <c r="L87" s="24" t="n"/>
      <c r="M87" s="24" t="n"/>
      <c r="N87" s="24" t="n"/>
      <c r="O87" s="6" t="n"/>
      <c r="P87" s="10">
        <f>IF(A87="","",IF(M87="","Sem data",IF(M87&lt;TODAY(),"Vencida",IF(M87-TODAY()&lt;=30,"A vencer","Vigente"))))</f>
        <v/>
      </c>
      <c r="Q87" s="10">
        <f>IF(A87="","",IF(M87="","",IFERROR(M87-TODAY(),"")))</f>
        <v/>
      </c>
      <c r="R87" s="10">
        <f>IF(A87="","",IF(P87="Vencida","URGENTE",IF(P87="A vencer","ATENÇÃO",IF(P87="Vigente","OK","SEM DATA"))))</f>
        <v/>
      </c>
      <c r="S87" s="3" t="n"/>
      <c r="T87" s="3" t="n"/>
      <c r="U87" s="11">
        <f>IF(A87="","",IFERROR(VLOOKUP(H87,'Dashboard'!$H$4:$I$8,2,FALSE),"Não classificada"))</f>
        <v/>
      </c>
    </row>
    <row r="88">
      <c r="A88" s="2" t="n"/>
      <c r="B88" s="3" t="n"/>
      <c r="C88" s="4" t="n"/>
      <c r="D88" s="3" t="n"/>
      <c r="E88" s="3" t="n"/>
      <c r="F88" s="2" t="n"/>
      <c r="G88" s="3" t="n"/>
      <c r="H88" s="2" t="n"/>
      <c r="I88" s="2" t="n"/>
      <c r="J88" s="3" t="n"/>
      <c r="K88" s="3" t="n"/>
      <c r="L88" s="24" t="n"/>
      <c r="M88" s="24" t="n"/>
      <c r="N88" s="24" t="n"/>
      <c r="O88" s="6" t="n"/>
      <c r="P88" s="7">
        <f>IF(A88="","",IF(M88="","Sem data",IF(M88&lt;TODAY(),"Vencida",IF(M88-TODAY()&lt;=30,"A vencer","Vigente"))))</f>
        <v/>
      </c>
      <c r="Q88" s="7">
        <f>IF(A88="","",IF(M88="","",IFERROR(M88-TODAY(),"")))</f>
        <v/>
      </c>
      <c r="R88" s="7">
        <f>IF(A88="","",IF(P88="Vencida","URGENTE",IF(P88="A vencer","ATENÇÃO",IF(P88="Vigente","OK","SEM DATA"))))</f>
        <v/>
      </c>
      <c r="S88" s="3" t="n"/>
      <c r="T88" s="3" t="n"/>
      <c r="U88" s="9">
        <f>IF(A88="","",IFERROR(VLOOKUP(H88,'Dashboard'!$H$4:$I$8,2,FALSE),"Não classificada"))</f>
        <v/>
      </c>
    </row>
    <row r="89">
      <c r="A89" s="2" t="n"/>
      <c r="B89" s="3" t="n"/>
      <c r="C89" s="4" t="n"/>
      <c r="D89" s="3" t="n"/>
      <c r="E89" s="3" t="n"/>
      <c r="F89" s="2" t="n"/>
      <c r="G89" s="3" t="n"/>
      <c r="H89" s="2" t="n"/>
      <c r="I89" s="2" t="n"/>
      <c r="J89" s="3" t="n"/>
      <c r="K89" s="3" t="n"/>
      <c r="L89" s="24" t="n"/>
      <c r="M89" s="24" t="n"/>
      <c r="N89" s="24" t="n"/>
      <c r="O89" s="6" t="n"/>
      <c r="P89" s="10">
        <f>IF(A89="","",IF(M89="","Sem data",IF(M89&lt;TODAY(),"Vencida",IF(M89-TODAY()&lt;=30,"A vencer","Vigente"))))</f>
        <v/>
      </c>
      <c r="Q89" s="10">
        <f>IF(A89="","",IF(M89="","",IFERROR(M89-TODAY(),"")))</f>
        <v/>
      </c>
      <c r="R89" s="10">
        <f>IF(A89="","",IF(P89="Vencida","URGENTE",IF(P89="A vencer","ATENÇÃO",IF(P89="Vigente","OK","SEM DATA"))))</f>
        <v/>
      </c>
      <c r="S89" s="3" t="n"/>
      <c r="T89" s="3" t="n"/>
      <c r="U89" s="11">
        <f>IF(A89="","",IFERROR(VLOOKUP(H89,'Dashboard'!$H$4:$I$8,2,FALSE),"Não classificada"))</f>
        <v/>
      </c>
    </row>
    <row r="90">
      <c r="A90" s="2" t="n"/>
      <c r="B90" s="3" t="n"/>
      <c r="C90" s="4" t="n"/>
      <c r="D90" s="3" t="n"/>
      <c r="E90" s="3" t="n"/>
      <c r="F90" s="2" t="n"/>
      <c r="G90" s="3" t="n"/>
      <c r="H90" s="2" t="n"/>
      <c r="I90" s="2" t="n"/>
      <c r="J90" s="3" t="n"/>
      <c r="K90" s="3" t="n"/>
      <c r="L90" s="24" t="n"/>
      <c r="M90" s="24" t="n"/>
      <c r="N90" s="24" t="n"/>
      <c r="O90" s="6" t="n"/>
      <c r="P90" s="7">
        <f>IF(A90="","",IF(M90="","Sem data",IF(M90&lt;TODAY(),"Vencida",IF(M90-TODAY()&lt;=30,"A vencer","Vigente"))))</f>
        <v/>
      </c>
      <c r="Q90" s="7">
        <f>IF(A90="","",IF(M90="","",IFERROR(M90-TODAY(),"")))</f>
        <v/>
      </c>
      <c r="R90" s="7">
        <f>IF(A90="","",IF(P90="Vencida","URGENTE",IF(P90="A vencer","ATENÇÃO",IF(P90="Vigente","OK","SEM DATA"))))</f>
        <v/>
      </c>
      <c r="S90" s="3" t="n"/>
      <c r="T90" s="3" t="n"/>
      <c r="U90" s="9">
        <f>IF(A90="","",IFERROR(VLOOKUP(H90,'Dashboard'!$H$4:$I$8,2,FALSE),"Não classificada"))</f>
        <v/>
      </c>
    </row>
    <row r="91">
      <c r="A91" s="2" t="n"/>
      <c r="B91" s="3" t="n"/>
      <c r="C91" s="4" t="n"/>
      <c r="D91" s="3" t="n"/>
      <c r="E91" s="3" t="n"/>
      <c r="F91" s="2" t="n"/>
      <c r="G91" s="3" t="n"/>
      <c r="H91" s="2" t="n"/>
      <c r="I91" s="2" t="n"/>
      <c r="J91" s="3" t="n"/>
      <c r="K91" s="3" t="n"/>
      <c r="L91" s="24" t="n"/>
      <c r="M91" s="24" t="n"/>
      <c r="N91" s="24" t="n"/>
      <c r="O91" s="6" t="n"/>
      <c r="P91" s="10">
        <f>IF(A91="","",IF(M91="","Sem data",IF(M91&lt;TODAY(),"Vencida",IF(M91-TODAY()&lt;=30,"A vencer","Vigente"))))</f>
        <v/>
      </c>
      <c r="Q91" s="10">
        <f>IF(A91="","",IF(M91="","",IFERROR(M91-TODAY(),"")))</f>
        <v/>
      </c>
      <c r="R91" s="10">
        <f>IF(A91="","",IF(P91="Vencida","URGENTE",IF(P91="A vencer","ATENÇÃO",IF(P91="Vigente","OK","SEM DATA"))))</f>
        <v/>
      </c>
      <c r="S91" s="3" t="n"/>
      <c r="T91" s="3" t="n"/>
      <c r="U91" s="11">
        <f>IF(A91="","",IFERROR(VLOOKUP(H91,'Dashboard'!$H$4:$I$8,2,FALSE),"Não classificada"))</f>
        <v/>
      </c>
    </row>
    <row r="92">
      <c r="A92" s="2" t="n"/>
      <c r="B92" s="3" t="n"/>
      <c r="C92" s="4" t="n"/>
      <c r="D92" s="3" t="n"/>
      <c r="E92" s="3" t="n"/>
      <c r="F92" s="2" t="n"/>
      <c r="G92" s="3" t="n"/>
      <c r="H92" s="2" t="n"/>
      <c r="I92" s="2" t="n"/>
      <c r="J92" s="3" t="n"/>
      <c r="K92" s="3" t="n"/>
      <c r="L92" s="24" t="n"/>
      <c r="M92" s="24" t="n"/>
      <c r="N92" s="24" t="n"/>
      <c r="O92" s="6" t="n"/>
      <c r="P92" s="7">
        <f>IF(A92="","",IF(M92="","Sem data",IF(M92&lt;TODAY(),"Vencida",IF(M92-TODAY()&lt;=30,"A vencer","Vigente"))))</f>
        <v/>
      </c>
      <c r="Q92" s="7">
        <f>IF(A92="","",IF(M92="","",IFERROR(M92-TODAY(),"")))</f>
        <v/>
      </c>
      <c r="R92" s="7">
        <f>IF(A92="","",IF(P92="Vencida","URGENTE",IF(P92="A vencer","ATENÇÃO",IF(P92="Vigente","OK","SEM DATA"))))</f>
        <v/>
      </c>
      <c r="S92" s="3" t="n"/>
      <c r="T92" s="3" t="n"/>
      <c r="U92" s="9">
        <f>IF(A92="","",IFERROR(VLOOKUP(H92,'Dashboard'!$H$4:$I$8,2,FALSE),"Não classificada"))</f>
        <v/>
      </c>
    </row>
    <row r="93">
      <c r="A93" s="2" t="n"/>
      <c r="B93" s="3" t="n"/>
      <c r="C93" s="4" t="n"/>
      <c r="D93" s="3" t="n"/>
      <c r="E93" s="3" t="n"/>
      <c r="F93" s="2" t="n"/>
      <c r="G93" s="3" t="n"/>
      <c r="H93" s="2" t="n"/>
      <c r="I93" s="2" t="n"/>
      <c r="J93" s="3" t="n"/>
      <c r="K93" s="3" t="n"/>
      <c r="L93" s="24" t="n"/>
      <c r="M93" s="24" t="n"/>
      <c r="N93" s="24" t="n"/>
      <c r="O93" s="6" t="n"/>
      <c r="P93" s="10">
        <f>IF(A93="","",IF(M93="","Sem data",IF(M93&lt;TODAY(),"Vencida",IF(M93-TODAY()&lt;=30,"A vencer","Vigente"))))</f>
        <v/>
      </c>
      <c r="Q93" s="10">
        <f>IF(A93="","",IF(M93="","",IFERROR(M93-TODAY(),"")))</f>
        <v/>
      </c>
      <c r="R93" s="10">
        <f>IF(A93="","",IF(P93="Vencida","URGENTE",IF(P93="A vencer","ATENÇÃO",IF(P93="Vigente","OK","SEM DATA"))))</f>
        <v/>
      </c>
      <c r="S93" s="3" t="n"/>
      <c r="T93" s="3" t="n"/>
      <c r="U93" s="11">
        <f>IF(A93="","",IFERROR(VLOOKUP(H93,'Dashboard'!$H$4:$I$8,2,FALSE),"Não classificada"))</f>
        <v/>
      </c>
    </row>
    <row r="94">
      <c r="A94" s="2" t="n"/>
      <c r="B94" s="3" t="n"/>
      <c r="C94" s="4" t="n"/>
      <c r="D94" s="3" t="n"/>
      <c r="E94" s="3" t="n"/>
      <c r="F94" s="2" t="n"/>
      <c r="G94" s="3" t="n"/>
      <c r="H94" s="2" t="n"/>
      <c r="I94" s="2" t="n"/>
      <c r="J94" s="3" t="n"/>
      <c r="K94" s="3" t="n"/>
      <c r="L94" s="24" t="n"/>
      <c r="M94" s="24" t="n"/>
      <c r="N94" s="24" t="n"/>
      <c r="O94" s="6" t="n"/>
      <c r="P94" s="7">
        <f>IF(A94="","",IF(M94="","Sem data",IF(M94&lt;TODAY(),"Vencida",IF(M94-TODAY()&lt;=30,"A vencer","Vigente"))))</f>
        <v/>
      </c>
      <c r="Q94" s="7">
        <f>IF(A94="","",IF(M94="","",IFERROR(M94-TODAY(),"")))</f>
        <v/>
      </c>
      <c r="R94" s="7">
        <f>IF(A94="","",IF(P94="Vencida","URGENTE",IF(P94="A vencer","ATENÇÃO",IF(P94="Vigente","OK","SEM DATA"))))</f>
        <v/>
      </c>
      <c r="S94" s="3" t="n"/>
      <c r="T94" s="3" t="n"/>
      <c r="U94" s="9">
        <f>IF(A94="","",IFERROR(VLOOKUP(H94,'Dashboard'!$H$4:$I$8,2,FALSE),"Não classificada"))</f>
        <v/>
      </c>
    </row>
    <row r="95">
      <c r="A95" s="2" t="n"/>
      <c r="B95" s="3" t="n"/>
      <c r="C95" s="4" t="n"/>
      <c r="D95" s="3" t="n"/>
      <c r="E95" s="3" t="n"/>
      <c r="F95" s="2" t="n"/>
      <c r="G95" s="3" t="n"/>
      <c r="H95" s="2" t="n"/>
      <c r="I95" s="2" t="n"/>
      <c r="J95" s="3" t="n"/>
      <c r="K95" s="3" t="n"/>
      <c r="L95" s="24" t="n"/>
      <c r="M95" s="24" t="n"/>
      <c r="N95" s="24" t="n"/>
      <c r="O95" s="6" t="n"/>
      <c r="P95" s="10">
        <f>IF(A95="","",IF(M95="","Sem data",IF(M95&lt;TODAY(),"Vencida",IF(M95-TODAY()&lt;=30,"A vencer","Vigente"))))</f>
        <v/>
      </c>
      <c r="Q95" s="10">
        <f>IF(A95="","",IF(M95="","",IFERROR(M95-TODAY(),"")))</f>
        <v/>
      </c>
      <c r="R95" s="10">
        <f>IF(A95="","",IF(P95="Vencida","URGENTE",IF(P95="A vencer","ATENÇÃO",IF(P95="Vigente","OK","SEM DATA"))))</f>
        <v/>
      </c>
      <c r="S95" s="3" t="n"/>
      <c r="T95" s="3" t="n"/>
      <c r="U95" s="11">
        <f>IF(A95="","",IFERROR(VLOOKUP(H95,'Dashboard'!$H$4:$I$8,2,FALSE),"Não classificada"))</f>
        <v/>
      </c>
    </row>
    <row r="96">
      <c r="A96" s="2" t="n"/>
      <c r="B96" s="3" t="n"/>
      <c r="C96" s="4" t="n"/>
      <c r="D96" s="3" t="n"/>
      <c r="E96" s="3" t="n"/>
      <c r="F96" s="2" t="n"/>
      <c r="G96" s="3" t="n"/>
      <c r="H96" s="2" t="n"/>
      <c r="I96" s="2" t="n"/>
      <c r="J96" s="3" t="n"/>
      <c r="K96" s="3" t="n"/>
      <c r="L96" s="24" t="n"/>
      <c r="M96" s="24" t="n"/>
      <c r="N96" s="24" t="n"/>
      <c r="O96" s="6" t="n"/>
      <c r="P96" s="7">
        <f>IF(A96="","",IF(M96="","Sem data",IF(M96&lt;TODAY(),"Vencida",IF(M96-TODAY()&lt;=30,"A vencer","Vigente"))))</f>
        <v/>
      </c>
      <c r="Q96" s="7">
        <f>IF(A96="","",IF(M96="","",IFERROR(M96-TODAY(),"")))</f>
        <v/>
      </c>
      <c r="R96" s="7">
        <f>IF(A96="","",IF(P96="Vencida","URGENTE",IF(P96="A vencer","ATENÇÃO",IF(P96="Vigente","OK","SEM DATA"))))</f>
        <v/>
      </c>
      <c r="S96" s="3" t="n"/>
      <c r="T96" s="3" t="n"/>
      <c r="U96" s="9">
        <f>IF(A96="","",IFERROR(VLOOKUP(H96,'Dashboard'!$H$4:$I$8,2,FALSE),"Não classificada"))</f>
        <v/>
      </c>
    </row>
    <row r="97">
      <c r="A97" s="2" t="n"/>
      <c r="B97" s="3" t="n"/>
      <c r="C97" s="4" t="n"/>
      <c r="D97" s="3" t="n"/>
      <c r="E97" s="3" t="n"/>
      <c r="F97" s="2" t="n"/>
      <c r="G97" s="3" t="n"/>
      <c r="H97" s="2" t="n"/>
      <c r="I97" s="2" t="n"/>
      <c r="J97" s="3" t="n"/>
      <c r="K97" s="3" t="n"/>
      <c r="L97" s="24" t="n"/>
      <c r="M97" s="24" t="n"/>
      <c r="N97" s="24" t="n"/>
      <c r="O97" s="6" t="n"/>
      <c r="P97" s="10">
        <f>IF(A97="","",IF(M97="","Sem data",IF(M97&lt;TODAY(),"Vencida",IF(M97-TODAY()&lt;=30,"A vencer","Vigente"))))</f>
        <v/>
      </c>
      <c r="Q97" s="10">
        <f>IF(A97="","",IF(M97="","",IFERROR(M97-TODAY(),"")))</f>
        <v/>
      </c>
      <c r="R97" s="10">
        <f>IF(A97="","",IF(P97="Vencida","URGENTE",IF(P97="A vencer","ATENÇÃO",IF(P97="Vigente","OK","SEM DATA"))))</f>
        <v/>
      </c>
      <c r="S97" s="3" t="n"/>
      <c r="T97" s="3" t="n"/>
      <c r="U97" s="11">
        <f>IF(A97="","",IFERROR(VLOOKUP(H97,'Dashboard'!$H$4:$I$8,2,FALSE),"Não classificada"))</f>
        <v/>
      </c>
    </row>
    <row r="98">
      <c r="A98" s="2" t="n"/>
      <c r="B98" s="3" t="n"/>
      <c r="C98" s="4" t="n"/>
      <c r="D98" s="3" t="n"/>
      <c r="E98" s="3" t="n"/>
      <c r="F98" s="2" t="n"/>
      <c r="G98" s="3" t="n"/>
      <c r="H98" s="2" t="n"/>
      <c r="I98" s="2" t="n"/>
      <c r="J98" s="3" t="n"/>
      <c r="K98" s="3" t="n"/>
      <c r="L98" s="24" t="n"/>
      <c r="M98" s="24" t="n"/>
      <c r="N98" s="24" t="n"/>
      <c r="O98" s="6" t="n"/>
      <c r="P98" s="7">
        <f>IF(A98="","",IF(M98="","Sem data",IF(M98&lt;TODAY(),"Vencida",IF(M98-TODAY()&lt;=30,"A vencer","Vigente"))))</f>
        <v/>
      </c>
      <c r="Q98" s="7">
        <f>IF(A98="","",IF(M98="","",IFERROR(M98-TODAY(),"")))</f>
        <v/>
      </c>
      <c r="R98" s="7">
        <f>IF(A98="","",IF(P98="Vencida","URGENTE",IF(P98="A vencer","ATENÇÃO",IF(P98="Vigente","OK","SEM DATA"))))</f>
        <v/>
      </c>
      <c r="S98" s="3" t="n"/>
      <c r="T98" s="3" t="n"/>
      <c r="U98" s="9">
        <f>IF(A98="","",IFERROR(VLOOKUP(H98,'Dashboard'!$H$4:$I$8,2,FALSE),"Não classificada"))</f>
        <v/>
      </c>
    </row>
    <row r="99">
      <c r="A99" s="2" t="n"/>
      <c r="B99" s="3" t="n"/>
      <c r="C99" s="4" t="n"/>
      <c r="D99" s="3" t="n"/>
      <c r="E99" s="3" t="n"/>
      <c r="F99" s="2" t="n"/>
      <c r="G99" s="3" t="n"/>
      <c r="H99" s="2" t="n"/>
      <c r="I99" s="2" t="n"/>
      <c r="J99" s="3" t="n"/>
      <c r="K99" s="3" t="n"/>
      <c r="L99" s="24" t="n"/>
      <c r="M99" s="24" t="n"/>
      <c r="N99" s="24" t="n"/>
      <c r="O99" s="6" t="n"/>
      <c r="P99" s="10">
        <f>IF(A99="","",IF(M99="","Sem data",IF(M99&lt;TODAY(),"Vencida",IF(M99-TODAY()&lt;=30,"A vencer","Vigente"))))</f>
        <v/>
      </c>
      <c r="Q99" s="10">
        <f>IF(A99="","",IF(M99="","",IFERROR(M99-TODAY(),"")))</f>
        <v/>
      </c>
      <c r="R99" s="10">
        <f>IF(A99="","",IF(P99="Vencida","URGENTE",IF(P99="A vencer","ATENÇÃO",IF(P99="Vigente","OK","SEM DATA"))))</f>
        <v/>
      </c>
      <c r="S99" s="3" t="n"/>
      <c r="T99" s="3" t="n"/>
      <c r="U99" s="11">
        <f>IF(A99="","",IFERROR(VLOOKUP(H99,'Dashboard'!$H$4:$I$8,2,FALSE),"Não classificada"))</f>
        <v/>
      </c>
    </row>
    <row r="100">
      <c r="A100" s="2" t="n"/>
      <c r="B100" s="3" t="n"/>
      <c r="C100" s="4" t="n"/>
      <c r="D100" s="3" t="n"/>
      <c r="E100" s="3" t="n"/>
      <c r="F100" s="2" t="n"/>
      <c r="G100" s="3" t="n"/>
      <c r="H100" s="2" t="n"/>
      <c r="I100" s="2" t="n"/>
      <c r="J100" s="3" t="n"/>
      <c r="K100" s="3" t="n"/>
      <c r="L100" s="24" t="n"/>
      <c r="M100" s="24" t="n"/>
      <c r="N100" s="24" t="n"/>
      <c r="O100" s="6" t="n"/>
      <c r="P100" s="7">
        <f>IF(A100="","",IF(M100="","Sem data",IF(M100&lt;TODAY(),"Vencida",IF(M100-TODAY()&lt;=30,"A vencer","Vigente"))))</f>
        <v/>
      </c>
      <c r="Q100" s="7">
        <f>IF(A100="","",IF(M100="","",IFERROR(M100-TODAY(),"")))</f>
        <v/>
      </c>
      <c r="R100" s="7">
        <f>IF(A100="","",IF(P100="Vencida","URGENTE",IF(P100="A vencer","ATENÇÃO",IF(P100="Vigente","OK","SEM DATA"))))</f>
        <v/>
      </c>
      <c r="S100" s="3" t="n"/>
      <c r="T100" s="3" t="n"/>
      <c r="U100" s="9">
        <f>IF(A100="","",IFERROR(VLOOKUP(H100,'Dashboard'!$H$4:$I$8,2,FALSE),"Não classificada"))</f>
        <v/>
      </c>
    </row>
    <row r="101">
      <c r="A101" s="2" t="n"/>
      <c r="B101" s="3" t="n"/>
      <c r="C101" s="4" t="n"/>
      <c r="D101" s="3" t="n"/>
      <c r="E101" s="3" t="n"/>
      <c r="F101" s="2" t="n"/>
      <c r="G101" s="3" t="n"/>
      <c r="H101" s="2" t="n"/>
      <c r="I101" s="2" t="n"/>
      <c r="J101" s="3" t="n"/>
      <c r="K101" s="3" t="n"/>
      <c r="L101" s="24" t="n"/>
      <c r="M101" s="24" t="n"/>
      <c r="N101" s="24" t="n"/>
      <c r="O101" s="6" t="n"/>
      <c r="P101" s="10">
        <f>IF(A101="","",IF(M101="","Sem data",IF(M101&lt;TODAY(),"Vencida",IF(M101-TODAY()&lt;=30,"A vencer","Vigente"))))</f>
        <v/>
      </c>
      <c r="Q101" s="10">
        <f>IF(A101="","",IF(M101="","",IFERROR(M101-TODAY(),"")))</f>
        <v/>
      </c>
      <c r="R101" s="10">
        <f>IF(A101="","",IF(P101="Vencida","URGENTE",IF(P101="A vencer","ATENÇÃO",IF(P101="Vigente","OK","SEM DATA"))))</f>
        <v/>
      </c>
      <c r="S101" s="3" t="n"/>
      <c r="T101" s="3" t="n"/>
      <c r="U101" s="11">
        <f>IF(A101="","",IFERROR(VLOOKUP(H101,'Dashboard'!$H$4:$I$8,2,FALSE),"Não classificada"))</f>
        <v/>
      </c>
    </row>
  </sheetData>
  <autoFilter ref="A1:U101"/>
  <conditionalFormatting sqref="A2:U101">
    <cfRule type="expression" priority="1" dxfId="0" stopIfTrue="1">
      <formula>$P2="Vencida"</formula>
    </cfRule>
    <cfRule type="expression" priority="2" dxfId="1" stopIfTrue="1">
      <formula>$P2="A vencer"</formula>
    </cfRule>
    <cfRule type="expression" priority="3" dxfId="2" stopIfTrue="1">
      <formula>$P2="Vigente"</formula>
    </cfRule>
  </conditionalFormatting>
  <dataValidations count="4">
    <dataValidation sqref="F2:F101" showErrorMessage="1" showInputMessage="1" allowBlank="1" type="list">
      <formula1>"AC,AL,AP,AM,BA,CE,DF,ES,GO,MA,MT,MS,MG,PA,PB,PR,PE,PI,RJ,RN,RS,RO,RR,SC,SP,SE,TO"</formula1>
    </dataValidation>
    <dataValidation sqref="H2:H101" showErrorMessage="1" showInputMessage="1" allowBlank="1" type="list">
      <formula1>"LP,LI,LO,LAU,Autorização"</formula1>
    </dataValidation>
    <dataValidation sqref="I2:I101" showErrorMessage="1" showInputMessage="1" allowBlank="1" type="list">
      <formula1>"CETESB,INEA,FEAM,IAT,FEPAM,INEMA,CPRH,SEMACE,IBAMA"</formula1>
    </dataValidation>
    <dataValidation sqref="P2:P101" showErrorMessage="1" showInputMessage="1" allowBlank="1" type="list">
      <formula1>"Sem data,Vencida,A vencer,Vigente"</formula1>
    </dataValidation>
  </dataValidations>
  <hyperlinks>
    <hyperlink xmlns:r="http://schemas.openxmlformats.org/officeDocument/2006/relationships" ref="T2" r:id="rId1"/>
    <hyperlink xmlns:r="http://schemas.openxmlformats.org/officeDocument/2006/relationships" ref="T3" r:id="rId2"/>
    <hyperlink xmlns:r="http://schemas.openxmlformats.org/officeDocument/2006/relationships" ref="T4" r:id="rId3"/>
    <hyperlink xmlns:r="http://schemas.openxmlformats.org/officeDocument/2006/relationships" ref="T5" r:id="rId4"/>
    <hyperlink xmlns:r="http://schemas.openxmlformats.org/officeDocument/2006/relationships" ref="T6" r:id="rId5"/>
    <hyperlink xmlns:r="http://schemas.openxmlformats.org/officeDocument/2006/relationships" ref="T7" r:id="rId6"/>
    <hyperlink xmlns:r="http://schemas.openxmlformats.org/officeDocument/2006/relationships" ref="T8" r:id="rId7"/>
    <hyperlink xmlns:r="http://schemas.openxmlformats.org/officeDocument/2006/relationships" ref="T9" r:id="rId8"/>
    <hyperlink xmlns:r="http://schemas.openxmlformats.org/officeDocument/2006/relationships" ref="T10" r:id="rId9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44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width="16" customWidth="1" min="12" max="12"/>
    <col width="16" customWidth="1" min="13" max="13"/>
    <col width="16" customWidth="1" min="14" max="14"/>
  </cols>
  <sheetData>
    <row r="1" ht="30" customHeight="1">
      <c r="A1" s="12" t="inlineStr">
        <is>
          <t>Painel executivo — Controle de Licenças Ambientais</t>
        </is>
      </c>
      <c r="B1" s="22" t="n"/>
      <c r="C1" s="22" t="n"/>
      <c r="D1" s="22" t="n"/>
      <c r="E1" s="22" t="n"/>
      <c r="F1" s="23" t="n"/>
    </row>
    <row r="2">
      <c r="H2" s="13" t="inlineStr">
        <is>
          <t>Tabela auxiliar de classificação</t>
        </is>
      </c>
      <c r="I2" s="14" t="n"/>
    </row>
    <row r="3">
      <c r="H3" s="1" t="inlineStr">
        <is>
          <t>Tipo</t>
        </is>
      </c>
      <c r="I3" s="1" t="inlineStr">
        <is>
          <t>Descrição</t>
        </is>
      </c>
    </row>
    <row r="4" ht="25" customHeight="1">
      <c r="A4" s="13" t="inlineStr">
        <is>
          <t>Total de licenças</t>
        </is>
      </c>
      <c r="C4" s="13" t="inlineStr">
        <is>
          <t>Licenças vigentes</t>
        </is>
      </c>
      <c r="E4" s="13" t="inlineStr">
        <is>
          <t>Licenças a vencer</t>
        </is>
      </c>
      <c r="H4" s="9" t="inlineStr">
        <is>
          <t>LP</t>
        </is>
      </c>
      <c r="I4" s="9" t="inlineStr">
        <is>
          <t>Licença Prévia</t>
        </is>
      </c>
    </row>
    <row r="5" ht="25" customHeight="1">
      <c r="A5" s="15">
        <f>COUNTA('Licenças'!$A$2:$A$1000)</f>
        <v/>
      </c>
      <c r="C5" s="15">
        <f>COUNTIF('Licenças'!$P$2:$P$1000,"Vigente")</f>
        <v/>
      </c>
      <c r="E5" s="15">
        <f>COUNTIF('Licenças'!$P$2:$P$1000,"A vencer")</f>
        <v/>
      </c>
      <c r="H5" s="11" t="inlineStr">
        <is>
          <t>LI</t>
        </is>
      </c>
      <c r="I5" s="11" t="inlineStr">
        <is>
          <t>Licença de Instalação</t>
        </is>
      </c>
    </row>
    <row r="6">
      <c r="H6" s="9" t="inlineStr">
        <is>
          <t>LO</t>
        </is>
      </c>
      <c r="I6" s="9" t="inlineStr">
        <is>
          <t>Licença de Operação</t>
        </is>
      </c>
    </row>
    <row r="7" ht="25" customHeight="1">
      <c r="A7" s="13" t="inlineStr">
        <is>
          <t>Licenças vencidas</t>
        </is>
      </c>
      <c r="C7" s="13" t="inlineStr">
        <is>
          <t>Percentual regularizado</t>
        </is>
      </c>
      <c r="E7" s="13" t="inlineStr">
        <is>
          <t>Custo total</t>
        </is>
      </c>
      <c r="H7" s="11" t="inlineStr">
        <is>
          <t>LAU</t>
        </is>
      </c>
      <c r="I7" s="11" t="inlineStr">
        <is>
          <t>Licença Ambiental Única</t>
        </is>
      </c>
    </row>
    <row r="8" ht="25" customHeight="1">
      <c r="A8" s="15">
        <f>COUNTIF('Licenças'!$P$2:$P$1000,"Vencida")</f>
        <v/>
      </c>
      <c r="C8" s="16">
        <f>IFERROR(COUNTIF('Licenças'!$P$2:$P$1000,"Vigente")/COUNTA('Licenças'!$A$2:$A$1000),0)</f>
        <v/>
      </c>
      <c r="E8" s="17">
        <f>SUM('Licenças'!$O$2:$O$1000)</f>
        <v/>
      </c>
      <c r="H8" s="9" t="inlineStr">
        <is>
          <t>Autorização</t>
        </is>
      </c>
      <c r="I8" s="9" t="inlineStr">
        <is>
          <t>Autorização ambiental</t>
        </is>
      </c>
    </row>
    <row r="9"/>
    <row r="10" ht="25" customHeight="1">
      <c r="A10" s="13" t="inlineStr">
        <is>
          <t>Custo médio por licença</t>
        </is>
      </c>
      <c r="C10" s="13" t="inlineStr">
        <is>
          <t>Renovação protocolada</t>
        </is>
      </c>
    </row>
    <row r="11" ht="25" customHeight="1">
      <c r="A11" s="17">
        <f>IFERROR(AVERAGE('Licenças'!$O$2:$O$1000),0)</f>
        <v/>
      </c>
      <c r="C11" s="16">
        <f>IFERROR(COUNTIF('Licenças'!$N$2:$N$1000,"&gt;0")/COUNTA('Licenças'!$A$2:$A$1000),0)</f>
        <v/>
      </c>
      <c r="H11" s="1" t="inlineStr">
        <is>
          <t>Situação</t>
        </is>
      </c>
      <c r="I11" s="1" t="inlineStr">
        <is>
          <t>Quantidade</t>
        </is>
      </c>
    </row>
    <row r="12">
      <c r="H12" s="7" t="inlineStr">
        <is>
          <t>Vigente</t>
        </is>
      </c>
      <c r="I12" s="7">
        <f>COUNTIF('Licenças'!$P$2:$P$1000,H12)</f>
        <v/>
      </c>
    </row>
    <row r="13">
      <c r="H13" s="10" t="inlineStr">
        <is>
          <t>A vencer</t>
        </is>
      </c>
      <c r="I13" s="10">
        <f>COUNTIF('Licenças'!$P$2:$P$1000,H13)</f>
        <v/>
      </c>
    </row>
    <row r="14">
      <c r="H14" s="7" t="inlineStr">
        <is>
          <t>Vencida</t>
        </is>
      </c>
      <c r="I14" s="7">
        <f>COUNTIF('Licenças'!$P$2:$P$1000,H14)</f>
        <v/>
      </c>
    </row>
    <row r="15"/>
    <row r="16"/>
    <row r="17"/>
    <row r="18"/>
    <row r="19"/>
    <row r="20"/>
    <row r="21"/>
    <row r="22"/>
    <row r="23"/>
    <row r="24"/>
    <row r="25"/>
    <row r="26"/>
    <row r="27"/>
    <row r="28">
      <c r="H28" s="1" t="inlineStr">
        <is>
          <t>Órgão ambiental</t>
        </is>
      </c>
      <c r="I28" s="1" t="inlineStr">
        <is>
          <t>Licenças</t>
        </is>
      </c>
    </row>
    <row r="29">
      <c r="H29" s="7" t="inlineStr">
        <is>
          <t>CETESB</t>
        </is>
      </c>
      <c r="I29" s="7">
        <f>COUNTIF('Licenças'!$I$2:$I$1000,H29)</f>
        <v/>
      </c>
    </row>
    <row r="30">
      <c r="H30" s="10" t="inlineStr">
        <is>
          <t>INEA</t>
        </is>
      </c>
      <c r="I30" s="10">
        <f>COUNTIF('Licenças'!$I$2:$I$1000,H30)</f>
        <v/>
      </c>
    </row>
    <row r="31">
      <c r="H31" s="7" t="inlineStr">
        <is>
          <t>FEAM</t>
        </is>
      </c>
      <c r="I31" s="7">
        <f>COUNTIF('Licenças'!$I$2:$I$1000,H31)</f>
        <v/>
      </c>
    </row>
    <row r="32">
      <c r="H32" s="10" t="inlineStr">
        <is>
          <t>IAT</t>
        </is>
      </c>
      <c r="I32" s="10">
        <f>COUNTIF('Licenças'!$I$2:$I$1000,H32)</f>
        <v/>
      </c>
    </row>
    <row r="33">
      <c r="H33" s="7" t="inlineStr">
        <is>
          <t>FEPAM</t>
        </is>
      </c>
      <c r="I33" s="7">
        <f>COUNTIF('Licenças'!$I$2:$I$1000,H33)</f>
        <v/>
      </c>
    </row>
    <row r="34">
      <c r="H34" s="10" t="inlineStr">
        <is>
          <t>INEMA</t>
        </is>
      </c>
      <c r="I34" s="10">
        <f>COUNTIF('Licenças'!$I$2:$I$1000,H34)</f>
        <v/>
      </c>
    </row>
    <row r="35">
      <c r="H35" s="7" t="inlineStr">
        <is>
          <t>CPRH</t>
        </is>
      </c>
      <c r="I35" s="7">
        <f>COUNTIF('Licenças'!$I$2:$I$1000,H35)</f>
        <v/>
      </c>
    </row>
    <row r="36">
      <c r="H36" s="10" t="inlineStr">
        <is>
          <t>SEMACE</t>
        </is>
      </c>
      <c r="I36" s="10">
        <f>COUNTIF('Licenças'!$I$2:$I$1000,H36)</f>
        <v/>
      </c>
    </row>
    <row r="37"/>
    <row r="38"/>
    <row r="39">
      <c r="H39" s="1" t="inlineStr">
        <is>
          <t>Tipo de licença</t>
        </is>
      </c>
      <c r="I39" s="1" t="inlineStr">
        <is>
          <t>Custo total</t>
        </is>
      </c>
    </row>
    <row r="40">
      <c r="H40" s="7" t="inlineStr">
        <is>
          <t>LP</t>
        </is>
      </c>
      <c r="I40" s="18">
        <f>SUMIF('Licenças'!$H$2:$H$1000,H40,'Licenças'!$O$2:$O$1000)</f>
        <v/>
      </c>
    </row>
    <row r="41">
      <c r="H41" s="10" t="inlineStr">
        <is>
          <t>LI</t>
        </is>
      </c>
      <c r="I41" s="19">
        <f>SUMIF('Licenças'!$H$2:$H$1000,H41,'Licenças'!$O$2:$O$1000)</f>
        <v/>
      </c>
    </row>
    <row r="42">
      <c r="H42" s="7" t="inlineStr">
        <is>
          <t>LO</t>
        </is>
      </c>
      <c r="I42" s="18">
        <f>SUMIF('Licenças'!$H$2:$H$1000,H42,'Licenças'!$O$2:$O$1000)</f>
        <v/>
      </c>
    </row>
    <row r="43">
      <c r="H43" s="10" t="inlineStr">
        <is>
          <t>LAU</t>
        </is>
      </c>
      <c r="I43" s="19">
        <f>SUMIF('Licenças'!$H$2:$H$1000,H43,'Licenças'!$O$2:$O$1000)</f>
        <v/>
      </c>
    </row>
    <row r="44">
      <c r="H44" s="7" t="inlineStr">
        <is>
          <t>Autorização</t>
        </is>
      </c>
      <c r="I44" s="18">
        <f>SUMIF('Licenças'!$H$2:$H$1000,H44,'Licenças'!$O$2:$O$1000)</f>
        <v/>
      </c>
    </row>
  </sheetData>
  <mergeCells count="1">
    <mergeCell ref="A1:F1"/>
  </mergeCell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9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0" customWidth="1" min="1" max="1"/>
    <col width="105" customWidth="1" min="2" max="2"/>
  </cols>
  <sheetData>
    <row r="1" ht="32" customHeight="1">
      <c r="A1" s="12" t="inlineStr">
        <is>
          <t>Orientações para uso — Controle de Licenças Ambientais</t>
        </is>
      </c>
      <c r="B1" s="22" t="n"/>
      <c r="C1" s="22" t="n"/>
      <c r="D1" s="22" t="n"/>
      <c r="E1" s="22" t="n"/>
      <c r="F1" s="22" t="n"/>
      <c r="G1" s="22" t="n"/>
      <c r="H1" s="23" t="n"/>
    </row>
    <row r="2"/>
    <row r="3" ht="58" customHeight="1">
      <c r="A3" s="13" t="inlineStr">
        <is>
          <t>Como cadastrar uma nova licença</t>
        </is>
      </c>
      <c r="B3" s="20" t="inlineStr">
        <is>
          <t>Na planilha Licenças, use uma nova linha a partir da linha 11. Preencha primeiro os campos em amarelo-claro: identificação, empresa, CNPJ, responsável, localização, atividade, tipo, órgão, números do processo e da licença, datas, custo, observações e link.</t>
        </is>
      </c>
    </row>
    <row r="4" ht="58" customHeight="1">
      <c r="A4" s="13" t="inlineStr">
        <is>
          <t>Datas e custos</t>
        </is>
      </c>
      <c r="B4" s="21" t="inlineStr">
        <is>
          <t>Informe datas no formato DD/MM/AAAA. A data de validade é a base para o cálculo automático da situação, dos dias para vencer e do nível de alerta. Registre o custo com valor numérico; a planilha exibirá o formato R$ automaticamente.</t>
        </is>
      </c>
    </row>
    <row r="5" ht="58" customHeight="1">
      <c r="A5" s="13" t="inlineStr">
        <is>
          <t>Tipos de licença</t>
        </is>
      </c>
      <c r="B5" s="20" t="inlineStr">
        <is>
          <t>LP significa Licença Prévia; LI significa Licença de Instalação; LO significa Licença de Operação; LAU significa Licença Ambiental Única; e Autorização corresponde a uma autorização ambiental específica. A classificação é preenchida automaticamente.</t>
        </is>
      </c>
    </row>
    <row r="6" ht="58" customHeight="1">
      <c r="A6" s="13" t="inlineStr">
        <is>
          <t>Critérios dos alertas</t>
        </is>
      </c>
      <c r="B6" s="21" t="inlineStr">
        <is>
          <t>Vencida: data de validade anterior à data atual. A vencer: data de validade dentro dos próximos 30 dias. Vigente: data de validade superior a 30 dias. O nível URGENTE indica licença vencida e ATENÇÃO indica prazo próximo.</t>
        </is>
      </c>
    </row>
    <row r="7" ht="58" customHeight="1">
      <c r="A7" s="13" t="inlineStr">
        <is>
          <t>Protocolos de renovação</t>
        </is>
      </c>
      <c r="B7" s="20" t="inlineStr">
        <is>
          <t>Registre a data do protocolo de renovação assim que o pedido for enviado ao órgão ambiental. O Dashboard acompanha o percentual de licenças com renovação protocolada para apoiar o planejamento da equipe.</t>
        </is>
      </c>
    </row>
    <row r="8" ht="58" customHeight="1">
      <c r="A8" s="13" t="inlineStr">
        <is>
          <t>Links e documentos</t>
        </is>
      </c>
      <c r="B8" s="21" t="inlineStr">
        <is>
          <t>No campo Link para documentos, inclua o endereço do PDF da licença, protocolo, comprovante de pagamento, condicionantes ou pasta compartilhada. Mantenha os arquivos organizados com nomes que permitam localizar a licença rapidamente.</t>
        </is>
      </c>
    </row>
    <row r="9" ht="58" customHeight="1">
      <c r="A9" s="13" t="inlineStr">
        <is>
          <t>Conferência junto ao órgão competente</t>
        </is>
      </c>
      <c r="B9" s="20" t="inlineStr">
        <is>
          <t>A validade, as condicionantes, os prazos de renovação e as exigências específicas devem sempre ser conferidos junto ao órgão ambiental competente. Esta planilha é uma ferramenta de organização e não substitui a análise técnica ou jurídica.</t>
        </is>
      </c>
    </row>
  </sheetData>
  <mergeCells count="1"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2026-09-08T19:41:56Z</dcterms:created>
  <dcterms:modified xmlns:dcterms="http://purl.org/dc/terms/" xmlns:xsi="http://www.w3.org/2001/XMLSchema-instance" xsi:type="dcterms:W3CDTF">2026-09-08T19:41:56Z</dcterms:modified>
</cp:coreProperties>
</file>