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.##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/>
      <bottom/>
      <diagonal/>
    </border>
    <border>
      <left/>
      <right/>
      <top/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0" fillId="6" borderId="1" pivotButton="0" quotePrefix="0" xfId="0"/>
    <xf numFmtId="0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0" fontId="0" fillId="6" borderId="0" pivotButton="0" quotePrefix="0" xfId="0"/>
    <xf numFmtId="0" fontId="4" fillId="0" borderId="1" pivotButton="0" quotePrefix="0" xfId="0"/>
    <xf numFmtId="0" fontId="3" fillId="4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2" fillId="2" borderId="1" pivotButton="0" quotePrefix="0" xfId="0"/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2" fillId="6" borderId="2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2" pivotButton="0" quotePrefix="0" xfId="0"/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Quantidade em Estoque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'Dashboard'!$A$22:$A$26</f>
            </numRef>
          </cat>
          <val>
            <numRef>
              <f>'Dashboard'!$B$22:$B$26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do Estoque</a:t>
            </a:r>
          </a:p>
        </rich>
      </tx>
    </title>
    <plotArea>
      <pieChart>
        <varyColors val="1"/>
        <ser>
          <idx val="0"/>
          <order val="0"/>
          <tx>
            <strRef>
              <f>'Dashboard'!F21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'Dashboard'!$E$22:$E$23</f>
            </numRef>
          </cat>
          <val>
            <numRef>
              <f>'Dashboard'!$F$22:$F$23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25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4" customWidth="1" min="3" max="3"/>
    <col width="8" customWidth="1" min="4" max="4"/>
    <col width="11" customWidth="1" min="5" max="5"/>
    <col width="10" customWidth="1" min="6" max="6"/>
    <col width="17" customWidth="1" min="7" max="7"/>
    <col width="17" customWidth="1" min="8" max="8"/>
    <col width="15" customWidth="1" min="9" max="9"/>
    <col width="10" customWidth="1" min="10" max="10"/>
    <col width="18" customWidth="1" min="11" max="11"/>
    <col width="24" customWidth="1" min="12" max="12"/>
  </cols>
  <sheetData>
    <row r="1" ht="28" customHeight="1">
      <c r="A1" s="1" t="inlineStr">
        <is>
          <t>CONTROLE DE ESTOQUE - ALMOXARIFADO</t>
        </is>
      </c>
    </row>
    <row r="2"/>
    <row r="3">
      <c r="A3" s="2" t="inlineStr">
        <is>
          <t>Código</t>
        </is>
      </c>
      <c r="B3" s="2" t="inlineStr">
        <is>
          <t>Descrição</t>
        </is>
      </c>
      <c r="C3" s="2" t="inlineStr">
        <is>
          <t>Categoria</t>
        </is>
      </c>
      <c r="D3" s="2" t="inlineStr">
        <is>
          <t>Unidade</t>
        </is>
      </c>
      <c r="E3" s="2" t="inlineStr">
        <is>
          <t>Qtd Mínima</t>
        </is>
      </c>
      <c r="F3" s="2" t="inlineStr">
        <is>
          <t>Qtd Atual</t>
        </is>
      </c>
      <c r="G3" s="2" t="inlineStr">
        <is>
          <t>Preço Unitário (R$)</t>
        </is>
      </c>
      <c r="H3" s="2" t="inlineStr">
        <is>
          <t>Valor Total (R$)</t>
        </is>
      </c>
      <c r="I3" s="2" t="inlineStr">
        <is>
          <t>Localização</t>
        </is>
      </c>
      <c r="J3" s="2" t="inlineStr">
        <is>
          <t>Status</t>
        </is>
      </c>
      <c r="K3" s="2" t="inlineStr">
        <is>
          <t>Última Movimentação</t>
        </is>
      </c>
      <c r="L3" s="2" t="inlineStr">
        <is>
          <t>Fornecedor</t>
        </is>
      </c>
    </row>
    <row r="4">
      <c r="A4" s="3" t="inlineStr">
        <is>
          <t>ALM001</t>
        </is>
      </c>
      <c r="B4" s="4" t="inlineStr">
        <is>
          <t>Papel A4 (resma)</t>
        </is>
      </c>
      <c r="C4" s="4" t="inlineStr">
        <is>
          <t>Escritório</t>
        </is>
      </c>
      <c r="D4" s="4" t="inlineStr">
        <is>
          <t>UN</t>
        </is>
      </c>
      <c r="E4" s="5" t="n">
        <v>20</v>
      </c>
      <c r="F4" s="5" t="n">
        <v>15</v>
      </c>
      <c r="G4" s="6" t="n">
        <v>24.9</v>
      </c>
      <c r="H4" s="6">
        <f>IFERROR(F4*G4,0)</f>
        <v/>
      </c>
      <c r="I4" s="4" t="inlineStr">
        <is>
          <t>Prateleira A1</t>
        </is>
      </c>
      <c r="J4" s="4">
        <f>IF(F4&lt;=E4,"REPOR","OK")</f>
        <v/>
      </c>
      <c r="K4" s="4" t="inlineStr">
        <is>
          <t>23/06/2026</t>
        </is>
      </c>
      <c r="L4" s="4" t="inlineStr">
        <is>
          <t>Distribuidora Silva Ltda</t>
        </is>
      </c>
    </row>
    <row r="5">
      <c r="A5" s="7" t="inlineStr">
        <is>
          <t>ALM002</t>
        </is>
      </c>
      <c r="B5" s="8" t="inlineStr">
        <is>
          <t>Caneta Esferográfica Azul</t>
        </is>
      </c>
      <c r="C5" s="8" t="inlineStr">
        <is>
          <t>Escritório</t>
        </is>
      </c>
      <c r="D5" s="8" t="inlineStr">
        <is>
          <t>CX</t>
        </is>
      </c>
      <c r="E5" s="5" t="n">
        <v>10</v>
      </c>
      <c r="F5" s="5" t="n">
        <v>25</v>
      </c>
      <c r="G5" s="9" t="n">
        <v>18.5</v>
      </c>
      <c r="H5" s="9">
        <f>IFERROR(F5*G5,0)</f>
        <v/>
      </c>
      <c r="I5" s="8" t="inlineStr">
        <is>
          <t>Prateleira A2</t>
        </is>
      </c>
      <c r="J5" s="8">
        <f>IF(F5&lt;=E5,"REPOR","OK")</f>
        <v/>
      </c>
      <c r="K5" s="8" t="inlineStr">
        <is>
          <t>01/07/2026</t>
        </is>
      </c>
      <c r="L5" s="8" t="inlineStr">
        <is>
          <t>Papelaria Central</t>
        </is>
      </c>
    </row>
    <row r="6">
      <c r="A6" s="3" t="inlineStr">
        <is>
          <t>ALM003</t>
        </is>
      </c>
      <c r="B6" s="4" t="inlineStr">
        <is>
          <t>Luva de Proteção</t>
        </is>
      </c>
      <c r="C6" s="4" t="inlineStr">
        <is>
          <t>EPI</t>
        </is>
      </c>
      <c r="D6" s="4" t="inlineStr">
        <is>
          <t>PAR</t>
        </is>
      </c>
      <c r="E6" s="5" t="n">
        <v>30</v>
      </c>
      <c r="F6" s="5" t="n">
        <v>12</v>
      </c>
      <c r="G6" s="6" t="n">
        <v>9.800000000000001</v>
      </c>
      <c r="H6" s="6">
        <f>IFERROR(F6*G6,0)</f>
        <v/>
      </c>
      <c r="I6" s="4" t="inlineStr">
        <is>
          <t>Prateleira B1</t>
        </is>
      </c>
      <c r="J6" s="4">
        <f>IF(F6&lt;=E6,"REPOR","OK")</f>
        <v/>
      </c>
      <c r="K6" s="4" t="inlineStr">
        <is>
          <t>10/07/2026</t>
        </is>
      </c>
      <c r="L6" s="4" t="inlineStr">
        <is>
          <t>Segurança Total EPI</t>
        </is>
      </c>
    </row>
    <row r="7">
      <c r="A7" s="7" t="inlineStr">
        <is>
          <t>ALM004</t>
        </is>
      </c>
      <c r="B7" s="8" t="inlineStr">
        <is>
          <t>Capacete de Segurança</t>
        </is>
      </c>
      <c r="C7" s="8" t="inlineStr">
        <is>
          <t>EPI</t>
        </is>
      </c>
      <c r="D7" s="8" t="inlineStr">
        <is>
          <t>UN</t>
        </is>
      </c>
      <c r="E7" s="5" t="n">
        <v>15</v>
      </c>
      <c r="F7" s="5" t="n">
        <v>18</v>
      </c>
      <c r="G7" s="9" t="n">
        <v>45</v>
      </c>
      <c r="H7" s="9">
        <f>IFERROR(F7*G7,0)</f>
        <v/>
      </c>
      <c r="I7" s="8" t="inlineStr">
        <is>
          <t>Prateleira B2</t>
        </is>
      </c>
      <c r="J7" s="8">
        <f>IF(F7&lt;=E7,"REPOR","OK")</f>
        <v/>
      </c>
      <c r="K7" s="8" t="inlineStr">
        <is>
          <t>05/07/2026</t>
        </is>
      </c>
      <c r="L7" s="8" t="inlineStr">
        <is>
          <t>Segurança Total EPI</t>
        </is>
      </c>
    </row>
    <row r="8">
      <c r="A8" s="3" t="inlineStr">
        <is>
          <t>ALM005</t>
        </is>
      </c>
      <c r="B8" s="4" t="inlineStr">
        <is>
          <t>Parafuso Sextavado 1/2</t>
        </is>
      </c>
      <c r="C8" s="4" t="inlineStr">
        <is>
          <t>Manutenção</t>
        </is>
      </c>
      <c r="D8" s="4" t="inlineStr">
        <is>
          <t>CX</t>
        </is>
      </c>
      <c r="E8" s="5" t="n">
        <v>50</v>
      </c>
      <c r="F8" s="5" t="n">
        <v>40</v>
      </c>
      <c r="G8" s="6" t="n">
        <v>32</v>
      </c>
      <c r="H8" s="6">
        <f>IFERROR(F8*G8,0)</f>
        <v/>
      </c>
      <c r="I8" s="4" t="inlineStr">
        <is>
          <t>Prateleira C1</t>
        </is>
      </c>
      <c r="J8" s="4">
        <f>IF(F8&lt;=E8,"REPOR","OK")</f>
        <v/>
      </c>
      <c r="K8" s="4" t="inlineStr">
        <is>
          <t>15/07/2026</t>
        </is>
      </c>
      <c r="L8" s="4" t="inlineStr">
        <is>
          <t>Ferragens Oliveira</t>
        </is>
      </c>
    </row>
    <row r="9">
      <c r="A9" s="7" t="inlineStr">
        <is>
          <t>ALM006</t>
        </is>
      </c>
      <c r="B9" s="8" t="inlineStr">
        <is>
          <t>Óleo Lubrificante 1L</t>
        </is>
      </c>
      <c r="C9" s="8" t="inlineStr">
        <is>
          <t>Manutenção</t>
        </is>
      </c>
      <c r="D9" s="8" t="inlineStr">
        <is>
          <t>UN</t>
        </is>
      </c>
      <c r="E9" s="5" t="n">
        <v>12</v>
      </c>
      <c r="F9" s="5" t="n">
        <v>6</v>
      </c>
      <c r="G9" s="9" t="n">
        <v>27.75</v>
      </c>
      <c r="H9" s="9">
        <f>IFERROR(F9*G9,0)</f>
        <v/>
      </c>
      <c r="I9" s="8" t="inlineStr">
        <is>
          <t>Prateleira C2</t>
        </is>
      </c>
      <c r="J9" s="8">
        <f>IF(F9&lt;=E9,"REPOR","OK")</f>
        <v/>
      </c>
      <c r="K9" s="8" t="inlineStr">
        <is>
          <t>18/07/2026</t>
        </is>
      </c>
      <c r="L9" s="8" t="inlineStr">
        <is>
          <t>Lubrificantes Souza</t>
        </is>
      </c>
    </row>
    <row r="10">
      <c r="A10" s="3" t="inlineStr">
        <is>
          <t>ALM007</t>
        </is>
      </c>
      <c r="B10" s="4" t="inlineStr">
        <is>
          <t>Detergente Multiuso 5L</t>
        </is>
      </c>
      <c r="C10" s="4" t="inlineStr">
        <is>
          <t>Limpeza</t>
        </is>
      </c>
      <c r="D10" s="4" t="inlineStr">
        <is>
          <t>UN</t>
        </is>
      </c>
      <c r="E10" s="5" t="n">
        <v>8</v>
      </c>
      <c r="F10" s="5" t="n">
        <v>3</v>
      </c>
      <c r="G10" s="6" t="n">
        <v>22.3</v>
      </c>
      <c r="H10" s="6">
        <f>IFERROR(F10*G10,0)</f>
        <v/>
      </c>
      <c r="I10" s="4" t="inlineStr">
        <is>
          <t>Prateleira D1</t>
        </is>
      </c>
      <c r="J10" s="4">
        <f>IF(F10&lt;=E10,"REPOR","OK")</f>
        <v/>
      </c>
      <c r="K10" s="4" t="inlineStr">
        <is>
          <t>19/07/2026</t>
        </is>
      </c>
      <c r="L10" s="4" t="inlineStr">
        <is>
          <t>Limpa Tudo Distribuidora</t>
        </is>
      </c>
    </row>
    <row r="11">
      <c r="A11" s="7" t="inlineStr">
        <is>
          <t>ALM008</t>
        </is>
      </c>
      <c r="B11" s="8" t="inlineStr">
        <is>
          <t>Pano de Limpeza</t>
        </is>
      </c>
      <c r="C11" s="8" t="inlineStr">
        <is>
          <t>Limpeza</t>
        </is>
      </c>
      <c r="D11" s="8" t="inlineStr">
        <is>
          <t>PCT</t>
        </is>
      </c>
      <c r="E11" s="5" t="n">
        <v>25</v>
      </c>
      <c r="F11" s="5" t="n">
        <v>30</v>
      </c>
      <c r="G11" s="9" t="n">
        <v>12.4</v>
      </c>
      <c r="H11" s="9">
        <f>IFERROR(F11*G11,0)</f>
        <v/>
      </c>
      <c r="I11" s="8" t="inlineStr">
        <is>
          <t>Prateleira D2</t>
        </is>
      </c>
      <c r="J11" s="8">
        <f>IF(F11&lt;=E11,"REPOR","OK")</f>
        <v/>
      </c>
      <c r="K11" s="8" t="inlineStr">
        <is>
          <t>12/07/2026</t>
        </is>
      </c>
      <c r="L11" s="8" t="inlineStr">
        <is>
          <t>Limpa Tudo Distribuidora</t>
        </is>
      </c>
    </row>
    <row r="12">
      <c r="A12" s="3" t="inlineStr">
        <is>
          <t>ALM009</t>
        </is>
      </c>
      <c r="B12" s="4" t="inlineStr">
        <is>
          <t>Cabo de Rede Cat6 (m)</t>
        </is>
      </c>
      <c r="C12" s="4" t="inlineStr">
        <is>
          <t>Informática</t>
        </is>
      </c>
      <c r="D12" s="4" t="inlineStr">
        <is>
          <t>M</t>
        </is>
      </c>
      <c r="E12" s="5" t="n">
        <v>100</v>
      </c>
      <c r="F12" s="5" t="n">
        <v>45</v>
      </c>
      <c r="G12" s="6" t="n">
        <v>3.2</v>
      </c>
      <c r="H12" s="6">
        <f>IFERROR(F12*G12,0)</f>
        <v/>
      </c>
      <c r="I12" s="4" t="inlineStr">
        <is>
          <t>Prateleira E1</t>
        </is>
      </c>
      <c r="J12" s="4">
        <f>IF(F12&lt;=E12,"REPOR","OK")</f>
        <v/>
      </c>
      <c r="K12" s="4" t="inlineStr">
        <is>
          <t>08/07/2026</t>
        </is>
      </c>
      <c r="L12" s="4" t="inlineStr">
        <is>
          <t>TechConnect Suprimentos</t>
        </is>
      </c>
    </row>
    <row r="13">
      <c r="A13" s="7" t="inlineStr">
        <is>
          <t>ALM010</t>
        </is>
      </c>
      <c r="B13" s="8" t="inlineStr">
        <is>
          <t>Toner Impressora</t>
        </is>
      </c>
      <c r="C13" s="8" t="inlineStr">
        <is>
          <t>Informática</t>
        </is>
      </c>
      <c r="D13" s="8" t="inlineStr">
        <is>
          <t>UN</t>
        </is>
      </c>
      <c r="E13" s="5" t="n">
        <v>6</v>
      </c>
      <c r="F13" s="5" t="n">
        <v>2</v>
      </c>
      <c r="G13" s="9" t="n">
        <v>189.9</v>
      </c>
      <c r="H13" s="9">
        <f>IFERROR(F13*G13,0)</f>
        <v/>
      </c>
      <c r="I13" s="8" t="inlineStr">
        <is>
          <t>Prateleira E2</t>
        </is>
      </c>
      <c r="J13" s="8">
        <f>IF(F13&lt;=E13,"REPOR","OK")</f>
        <v/>
      </c>
      <c r="K13" s="8" t="inlineStr">
        <is>
          <t>20/07/2026</t>
        </is>
      </c>
      <c r="L13" s="8" t="inlineStr">
        <is>
          <t>TechConnect Suprimentos</t>
        </is>
      </c>
    </row>
    <row r="14"/>
    <row r="15">
      <c r="A15" s="31" t="inlineStr">
        <is>
          <t>TOTAIS</t>
        </is>
      </c>
      <c r="B15" s="32" t="n"/>
      <c r="C15" s="32" t="n"/>
      <c r="D15" s="32" t="n"/>
      <c r="E15" s="33" t="n"/>
      <c r="F15" s="12">
        <f>SUM(F4:F13)</f>
        <v/>
      </c>
      <c r="G15" s="11" t="n"/>
      <c r="H15" s="13">
        <f>SUM(H4:H13)</f>
        <v/>
      </c>
      <c r="I15" s="11" t="n"/>
      <c r="J15" s="11" t="n"/>
      <c r="K15" s="11" t="n"/>
      <c r="L15" s="11" t="n"/>
    </row>
  </sheetData>
  <mergeCells count="2">
    <mergeCell ref="A1:L1"/>
    <mergeCell ref="A15:E15"/>
  </mergeCells>
  <conditionalFormatting sqref="J4:J13">
    <cfRule type="expression" priority="1" dxfId="0" stopIfTrue="1">
      <formula>J4="REPOR"</formula>
    </cfRule>
    <cfRule type="expression" priority="2" dxfId="1" stopIfTrue="1">
      <formula>J4="OK"</formula>
    </cfRule>
  </conditionalFormatting>
  <dataValidations count="1">
    <dataValidation sqref="C4:C13" showErrorMessage="1" showInputMessage="1" allowBlank="1" type="list">
      <formula1>"Escritório,EPI,Manutenção,Limpeza,Informática"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8" customWidth="1" min="3" max="3"/>
    <col width="4" customWidth="1" min="4" max="4"/>
    <col width="14" customWidth="1" min="5" max="5"/>
    <col width="14" customWidth="1" min="6" max="6"/>
  </cols>
  <sheetData>
    <row r="1" ht="28" customHeight="1">
      <c r="A1" s="1" t="inlineStr">
        <is>
          <t>DASHBOARD - VISÃO GERAL DO ESTOQUE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4" t="inlineStr">
        <is>
          <t>Total de Itens Cadastrados</t>
        </is>
      </c>
      <c r="B4" s="14">
        <f>COUNTA(Estoque!A4:A13)</f>
        <v/>
      </c>
    </row>
    <row r="5">
      <c r="A5" s="8" t="inlineStr">
        <is>
          <t>Itens com Status REPOR</t>
        </is>
      </c>
      <c r="B5" s="15">
        <f>COUNTIF(Estoque!J4:J13,"REPOR")</f>
        <v/>
      </c>
    </row>
    <row r="6">
      <c r="A6" s="4" t="inlineStr">
        <is>
          <t>Itens com Status OK</t>
        </is>
      </c>
      <c r="B6" s="14">
        <f>COUNTIF(Estoque!J4:J13,"OK")</f>
        <v/>
      </c>
    </row>
    <row r="7">
      <c r="A7" s="8" t="inlineStr">
        <is>
          <t>Valor Total em Estoque (R$)</t>
        </is>
      </c>
      <c r="B7" s="16">
        <f>SUM(Estoque!H4:H13)</f>
        <v/>
      </c>
    </row>
    <row r="8">
      <c r="A8" s="4" t="inlineStr">
        <is>
          <t>Quantidade Total em Estoque</t>
        </is>
      </c>
      <c r="B8" s="14">
        <f>SUM(Estoque!F4:F13)</f>
        <v/>
      </c>
    </row>
    <row r="9">
      <c r="A9" s="8" t="inlineStr">
        <is>
          <t>Preço Médio Unitário (R$)</t>
        </is>
      </c>
      <c r="B9" s="16">
        <f>IFERROR(AVERAGE(Estoque!G4:G13),0)</f>
        <v/>
      </c>
    </row>
    <row r="10"/>
    <row r="11"/>
    <row r="12">
      <c r="A12" s="10" t="inlineStr">
        <is>
          <t>CONSULTA RÁPIDA POR CÓDIGO</t>
        </is>
      </c>
    </row>
    <row r="13">
      <c r="A13" s="18" t="inlineStr">
        <is>
          <t>Código:</t>
        </is>
      </c>
      <c r="B13" s="19" t="inlineStr">
        <is>
          <t>ALM003</t>
        </is>
      </c>
    </row>
    <row r="14">
      <c r="A14" s="18" t="inlineStr">
        <is>
          <t>Descrição:</t>
        </is>
      </c>
      <c r="B14" s="20">
        <f>IFERROR(VLOOKUP(B13,Estoque!A4:L13,2,0),"Não encontrado")</f>
        <v/>
      </c>
    </row>
    <row r="15">
      <c r="A15" s="18" t="inlineStr">
        <is>
          <t>Qtd Atual:</t>
        </is>
      </c>
      <c r="B15" s="20">
        <f>IFERROR(VLOOKUP(B13,Estoque!A4:L13,6,0),0)</f>
        <v/>
      </c>
    </row>
    <row r="16">
      <c r="A16" s="18" t="inlineStr">
        <is>
          <t>Valor Total:</t>
        </is>
      </c>
      <c r="B16" s="21">
        <f>IFERROR(VLOOKUP(B13,Estoque!A4:L13,8,0),0)</f>
        <v/>
      </c>
    </row>
    <row r="17">
      <c r="A17" s="18" t="inlineStr">
        <is>
          <t>Status:</t>
        </is>
      </c>
      <c r="B17" s="20">
        <f>IFERROR(VLOOKUP(B13,Estoque!A4:L13,10,0),"-")</f>
        <v/>
      </c>
    </row>
    <row r="18"/>
    <row r="19"/>
    <row r="20">
      <c r="A20" s="10" t="inlineStr">
        <is>
          <t>RESUMO POR CATEGORIA</t>
        </is>
      </c>
      <c r="E20" s="10" t="inlineStr">
        <is>
          <t>RESUMO POR STATUS</t>
        </is>
      </c>
    </row>
    <row r="21">
      <c r="A21" s="22" t="inlineStr">
        <is>
          <t>Categoria</t>
        </is>
      </c>
      <c r="B21" s="22" t="inlineStr">
        <is>
          <t>Qtd Total</t>
        </is>
      </c>
      <c r="C21" s="22" t="inlineStr">
        <is>
          <t>Valor Total (R$)</t>
        </is>
      </c>
      <c r="E21" s="22" t="inlineStr">
        <is>
          <t>Status</t>
        </is>
      </c>
      <c r="F21" s="22" t="inlineStr">
        <is>
          <t>Quantidade</t>
        </is>
      </c>
    </row>
    <row r="22">
      <c r="A22" s="4" t="inlineStr">
        <is>
          <t>Escritório</t>
        </is>
      </c>
      <c r="B22" s="23">
        <f>SUMIF(Estoque!C4:C13,A22,Estoque!F4:F13)</f>
        <v/>
      </c>
      <c r="C22" s="24">
        <f>SUMIF(Estoque!C4:C13,A22,Estoque!H4:H13)</f>
        <v/>
      </c>
      <c r="E22" s="3" t="inlineStr">
        <is>
          <t>OK</t>
        </is>
      </c>
      <c r="F22" s="23">
        <f>COUNTIF(Estoque!J4:J13,"OK")</f>
        <v/>
      </c>
    </row>
    <row r="23">
      <c r="A23" s="8" t="inlineStr">
        <is>
          <t>EPI</t>
        </is>
      </c>
      <c r="B23" s="25">
        <f>SUMIF(Estoque!C4:C13,A23,Estoque!F4:F13)</f>
        <v/>
      </c>
      <c r="C23" s="26">
        <f>SUMIF(Estoque!C4:C13,A23,Estoque!H4:H13)</f>
        <v/>
      </c>
      <c r="E23" s="7" t="inlineStr">
        <is>
          <t>REPOR</t>
        </is>
      </c>
      <c r="F23" s="25">
        <f>COUNTIF(Estoque!J4:J13,"REPOR")</f>
        <v/>
      </c>
    </row>
    <row r="24">
      <c r="A24" s="4" t="inlineStr">
        <is>
          <t>Manutenção</t>
        </is>
      </c>
      <c r="B24" s="23">
        <f>SUMIF(Estoque!C4:C13,A24,Estoque!F4:F13)</f>
        <v/>
      </c>
      <c r="C24" s="24">
        <f>SUMIF(Estoque!C4:C13,A24,Estoque!H4:H13)</f>
        <v/>
      </c>
    </row>
    <row r="25">
      <c r="A25" s="8" t="inlineStr">
        <is>
          <t>Limpeza</t>
        </is>
      </c>
      <c r="B25" s="25">
        <f>SUMIF(Estoque!C4:C13,A25,Estoque!F4:F13)</f>
        <v/>
      </c>
      <c r="C25" s="26">
        <f>SUMIF(Estoque!C4:C13,A25,Estoque!H4:H13)</f>
        <v/>
      </c>
    </row>
    <row r="26">
      <c r="A26" s="4" t="inlineStr">
        <is>
          <t>Informática</t>
        </is>
      </c>
      <c r="B26" s="23">
        <f>SUMIF(Estoque!C4:C13,A26,Estoque!F4:F13)</f>
        <v/>
      </c>
      <c r="C26" s="24">
        <f>SUMIF(Estoque!C4:C13,A26,Estoque!H4:H13)</f>
        <v/>
      </c>
    </row>
  </sheetData>
  <mergeCells count="4">
    <mergeCell ref="A1:H1"/>
    <mergeCell ref="A12:D12"/>
    <mergeCell ref="A20:C20"/>
    <mergeCell ref="E20:F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32" customHeight="1">
      <c r="A4" s="27" t="inlineStr">
        <is>
          <t>Sheet: Estoque</t>
        </is>
      </c>
      <c r="B4" s="28" t="inlineStr">
        <is>
          <t>Cadastro completo de todos os itens do almoxarifado, com código, descrição, categoria, unidade de medida, quantidades mínima e atual, preço unitário, valor total, localização física, status e fornecedor.</t>
        </is>
      </c>
    </row>
    <row r="5" ht="32" customHeight="1">
      <c r="A5" s="29" t="inlineStr">
        <is>
          <t>Qtd Mínima / Qtd Atual</t>
        </is>
      </c>
      <c r="B5" s="30" t="inlineStr">
        <is>
          <t>Células em amarelo (fundo destacado) são editáveis. Ajuste a quantidade atual conforme as movimentações de entrada e saída do almoxarifado.</t>
        </is>
      </c>
    </row>
    <row r="6" ht="32" customHeight="1">
      <c r="A6" s="27" t="inlineStr">
        <is>
          <t>Valor Total (R$)</t>
        </is>
      </c>
      <c r="B6" s="28" t="inlineStr">
        <is>
          <t>Calculado automaticamente pela fórmula = Qtd Atual x Preço Unitário. Não editar manualmente.</t>
        </is>
      </c>
    </row>
    <row r="7" ht="32" customHeight="1">
      <c r="A7" s="29" t="inlineStr">
        <is>
          <t>Status</t>
        </is>
      </c>
      <c r="B7" s="30" t="inlineStr">
        <is>
          <t>Calculado automaticamente: se Qtd Atual for menor ou igual à Qtd Mínima, o status exibe REPOR (destacado em vermelho); caso contrário, exibe OK (destacado em verde).</t>
        </is>
      </c>
    </row>
    <row r="8" ht="32" customHeight="1">
      <c r="A8" s="27" t="inlineStr">
        <is>
          <t>Categoria</t>
        </is>
      </c>
      <c r="B8" s="28" t="inlineStr">
        <is>
          <t>Utilize a lista suspensa (dropdown) para selecionar uma categoria válida: Escritório, EPI, Manutenção, Limpeza ou Informática.</t>
        </is>
      </c>
    </row>
    <row r="9" ht="32" customHeight="1">
      <c r="A9" s="29" t="inlineStr">
        <is>
          <t>Sheet: Dashboard</t>
        </is>
      </c>
      <c r="B9" s="30" t="inlineStr">
        <is>
          <t>Painel com indicadores-chave (total de itens, itens a repor, valor total em estoque), consulta rápida por código (VLOOKUP) e gráficos de quantidade por categoria e distribuição de status.</t>
        </is>
      </c>
    </row>
    <row r="10" ht="32" customHeight="1">
      <c r="A10" s="27" t="inlineStr">
        <is>
          <t>Consulta Rápida</t>
        </is>
      </c>
      <c r="B10" s="28" t="inlineStr">
        <is>
          <t>Digite um código de item (ex: ALM003) na célula amarela para visualizar automaticamente descrição, quantidade, valor total e status do item.</t>
        </is>
      </c>
    </row>
    <row r="11" ht="32" customHeight="1">
      <c r="A11" s="29" t="inlineStr">
        <is>
          <t>Gráficos</t>
        </is>
      </c>
      <c r="B11" s="30" t="inlineStr">
        <is>
          <t>O gráfico de barras mostra a quantidade total em estoque por categoria. O gráfico de pizza mostra a proporção de itens com status OK e REPOR.</t>
        </is>
      </c>
    </row>
    <row r="12" ht="32" customHeight="1">
      <c r="A12" s="27" t="inlineStr">
        <is>
          <t>Atualização</t>
        </is>
      </c>
      <c r="B12" s="28" t="inlineStr">
        <is>
          <t>Sempre que houver entrada ou saída de material, atualize a coluna Qtd Atual e a Última Movimentação na sheet Estoque para manter os indicadores corretos.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2026-07-21T17:38:47Z</dcterms:created>
  <dcterms:modified xmlns:dcterms="http://purl.org/dc/terms/" xmlns:xsi="http://www.w3.org/2001/XMLSchema-instance" xsi:type="dcterms:W3CDTF">2026-07-21T17:38:47Z</dcterms:modified>
</cp:coreProperties>
</file>