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e de E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&quot;R$&quot; #,##0.0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b val="1"/>
      <color rgb="00FFFFFF"/>
      <sz val="10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FFFBEB"/>
        <bgColor rgb="00FFFBEB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3" fillId="6" borderId="1" pivotButton="0" quotePrefix="0" xfId="0"/>
    <xf numFmtId="0" fontId="3" fillId="6" borderId="1" applyAlignment="1" pivotButton="0" quotePrefix="0" xfId="0">
      <alignment horizontal="center" vertical="center"/>
    </xf>
    <xf numFmtId="0" fontId="4" fillId="6" borderId="1" pivotButton="0" quotePrefix="0" xfId="0"/>
    <xf numFmtId="165" fontId="4" fillId="6" borderId="1" pivotButton="0" quotePrefix="0" xfId="0"/>
    <xf numFmtId="0" fontId="2" fillId="6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3" fontId="3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center" vertical="center"/>
    </xf>
    <xf numFmtId="3" fontId="3" fillId="4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165" fontId="4" fillId="6" borderId="1" pivotButton="0" quotePrefix="0" xfId="0"/>
    <xf numFmtId="165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B45309"/>
      </font>
      <fill>
        <patternFill patternType="solid">
          <fgColor rgb="00FEF3C7"/>
          <bgColor rgb="00FEF3C7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Quantidade de EPI Entregue por Tipo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'Dashboard'!$A$11:$A$18</f>
            </numRef>
          </cat>
          <val>
            <numRef>
              <f>'Dashboard'!$B$11:$B$18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Tipo de EPI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Status dos EPIs</a:t>
            </a:r>
          </a:p>
        </rich>
      </tx>
    </title>
    <plotArea>
      <pieChart>
        <varyColors val="1"/>
        <ser>
          <idx val="0"/>
          <order val="0"/>
          <tx>
            <strRef>
              <f>'Dashboard'!E10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'Dashboard'!$D$11:$D$13</f>
            </numRef>
          </cat>
          <val>
            <numRef>
              <f>'Dashboard'!$E$11:$E$13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16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6" customWidth="1" min="3" max="3"/>
    <col width="22" customWidth="1" min="4" max="4"/>
    <col width="22" customWidth="1" min="5" max="5"/>
    <col width="14" customWidth="1" min="6" max="6"/>
    <col width="14" customWidth="1" min="7" max="7"/>
    <col width="14" customWidth="1" min="8" max="8"/>
    <col width="14" customWidth="1" min="9" max="9"/>
    <col width="11" customWidth="1" min="10" max="10"/>
    <col width="15" customWidth="1" min="11" max="11"/>
    <col width="15" customWidth="1" min="12" max="12"/>
    <col width="13" customWidth="1" min="13" max="13"/>
    <col width="20" customWidth="1" min="14" max="14"/>
  </cols>
  <sheetData>
    <row r="1" ht="28" customHeight="1">
      <c r="A1" s="1" t="inlineStr">
        <is>
          <t>CONTROLE DE EQUIPAMENTOS DE PROTEÇÃO INDIVIDUAL (EPI)</t>
        </is>
      </c>
    </row>
    <row r="2">
      <c r="A2" s="2" t="inlineStr">
        <is>
          <t>Nº</t>
        </is>
      </c>
      <c r="B2" s="2" t="inlineStr">
        <is>
          <t>Funcionário</t>
        </is>
      </c>
      <c r="C2" s="2" t="inlineStr">
        <is>
          <t>Setor</t>
        </is>
      </c>
      <c r="D2" s="2" t="inlineStr">
        <is>
          <t>Cargo</t>
        </is>
      </c>
      <c r="E2" s="2" t="inlineStr">
        <is>
          <t>EPI</t>
        </is>
      </c>
      <c r="F2" s="2" t="inlineStr">
        <is>
          <t>CA (Certificado)</t>
        </is>
      </c>
      <c r="G2" s="2" t="inlineStr">
        <is>
          <t>Data Entrega</t>
        </is>
      </c>
      <c r="H2" s="2" t="inlineStr">
        <is>
          <t>Validade (dias)</t>
        </is>
      </c>
      <c r="I2" s="2" t="inlineStr">
        <is>
          <t>Data Vencimento</t>
        </is>
      </c>
      <c r="J2" s="2" t="inlineStr">
        <is>
          <t>Quantidade</t>
        </is>
      </c>
      <c r="K2" s="2" t="inlineStr">
        <is>
          <t>Valor Unitário (R$)</t>
        </is>
      </c>
      <c r="L2" s="2" t="inlineStr">
        <is>
          <t>Valor Total (R$)</t>
        </is>
      </c>
      <c r="M2" s="2" t="inlineStr">
        <is>
          <t>Dias p/ Vencer</t>
        </is>
      </c>
      <c r="N2" s="2" t="inlineStr">
        <is>
          <t>Status</t>
        </is>
      </c>
    </row>
    <row r="3">
      <c r="A3" s="3" t="n">
        <v>1</v>
      </c>
      <c r="B3" s="4" t="inlineStr">
        <is>
          <t>João Silva</t>
        </is>
      </c>
      <c r="C3" s="4" t="inlineStr">
        <is>
          <t>Produção</t>
        </is>
      </c>
      <c r="D3" s="4" t="inlineStr">
        <is>
          <t>Operador de Máquina</t>
        </is>
      </c>
      <c r="E3" s="4" t="inlineStr">
        <is>
          <t>Capacete de Segurança</t>
        </is>
      </c>
      <c r="F3" s="3" t="inlineStr">
        <is>
          <t>12345</t>
        </is>
      </c>
      <c r="G3" s="28" t="n">
        <v>46032</v>
      </c>
      <c r="H3" s="3" t="n">
        <v>720</v>
      </c>
      <c r="I3" s="28">
        <f>G3+H3</f>
        <v/>
      </c>
      <c r="J3" s="3" t="n">
        <v>2</v>
      </c>
      <c r="K3" s="29" t="n">
        <v>45.9</v>
      </c>
      <c r="L3" s="29">
        <f>J3*K3</f>
        <v/>
      </c>
      <c r="M3" s="3">
        <f>I3-TODAY()</f>
        <v/>
      </c>
      <c r="N3" s="3">
        <f>IF(M3&lt;0,"Vencido",IF(M3&lt;=30,"Próximo ao Vencimento","Válido"))</f>
        <v/>
      </c>
    </row>
    <row r="4">
      <c r="A4" s="7" t="n">
        <v>2</v>
      </c>
      <c r="B4" s="8" t="inlineStr">
        <is>
          <t>Maria Oliveira</t>
        </is>
      </c>
      <c r="C4" s="8" t="inlineStr">
        <is>
          <t>Logística</t>
        </is>
      </c>
      <c r="D4" s="8" t="inlineStr">
        <is>
          <t>Auxiliar de Estoque</t>
        </is>
      </c>
      <c r="E4" s="8" t="inlineStr">
        <is>
          <t>Luva de Proteção</t>
        </is>
      </c>
      <c r="F4" s="9" t="inlineStr">
        <is>
          <t>23456</t>
        </is>
      </c>
      <c r="G4" s="30" t="n">
        <v>46037</v>
      </c>
      <c r="H4" s="9" t="n">
        <v>90</v>
      </c>
      <c r="I4" s="30">
        <f>G4+H4</f>
        <v/>
      </c>
      <c r="J4" s="9" t="n">
        <v>5</v>
      </c>
      <c r="K4" s="31" t="n">
        <v>18.5</v>
      </c>
      <c r="L4" s="31">
        <f>J4*K4</f>
        <v/>
      </c>
      <c r="M4" s="7">
        <f>I4-TODAY()</f>
        <v/>
      </c>
      <c r="N4" s="7">
        <f>IF(M4&lt;0,"Vencido",IF(M4&lt;=30,"Próximo ao Vencimento","Válido"))</f>
        <v/>
      </c>
    </row>
    <row r="5">
      <c r="A5" s="3" t="n">
        <v>3</v>
      </c>
      <c r="B5" s="4" t="inlineStr">
        <is>
          <t>Pedro Santos</t>
        </is>
      </c>
      <c r="C5" s="4" t="inlineStr">
        <is>
          <t>Produção</t>
        </is>
      </c>
      <c r="D5" s="4" t="inlineStr">
        <is>
          <t>Soldador</t>
        </is>
      </c>
      <c r="E5" s="4" t="inlineStr">
        <is>
          <t>Óculos de Segurança</t>
        </is>
      </c>
      <c r="F5" s="3" t="inlineStr">
        <is>
          <t>34567</t>
        </is>
      </c>
      <c r="G5" s="28" t="n">
        <v>46042</v>
      </c>
      <c r="H5" s="3" t="n">
        <v>365</v>
      </c>
      <c r="I5" s="28">
        <f>G5+H5</f>
        <v/>
      </c>
      <c r="J5" s="3" t="n">
        <v>3</v>
      </c>
      <c r="K5" s="29" t="n">
        <v>32</v>
      </c>
      <c r="L5" s="29">
        <f>J5*K5</f>
        <v/>
      </c>
      <c r="M5" s="3">
        <f>I5-TODAY()</f>
        <v/>
      </c>
      <c r="N5" s="3">
        <f>IF(M5&lt;0,"Vencido",IF(M5&lt;=30,"Próximo ao Vencimento","Válido"))</f>
        <v/>
      </c>
    </row>
    <row r="6">
      <c r="A6" s="7" t="n">
        <v>4</v>
      </c>
      <c r="B6" s="8" t="inlineStr">
        <is>
          <t>Ana Souza</t>
        </is>
      </c>
      <c r="C6" s="8" t="inlineStr">
        <is>
          <t>Manutenção</t>
        </is>
      </c>
      <c r="D6" s="8" t="inlineStr">
        <is>
          <t>Técnico de Manutenção</t>
        </is>
      </c>
      <c r="E6" s="8" t="inlineStr">
        <is>
          <t>Protetor Auricular</t>
        </is>
      </c>
      <c r="F6" s="9" t="inlineStr">
        <is>
          <t>45678</t>
        </is>
      </c>
      <c r="G6" s="30" t="n">
        <v>46058</v>
      </c>
      <c r="H6" s="9" t="n">
        <v>180</v>
      </c>
      <c r="I6" s="30">
        <f>G6+H6</f>
        <v/>
      </c>
      <c r="J6" s="9" t="n">
        <v>4</v>
      </c>
      <c r="K6" s="31" t="n">
        <v>12.75</v>
      </c>
      <c r="L6" s="31">
        <f>J6*K6</f>
        <v/>
      </c>
      <c r="M6" s="7">
        <f>I6-TODAY()</f>
        <v/>
      </c>
      <c r="N6" s="7">
        <f>IF(M6&lt;0,"Vencido",IF(M6&lt;=30,"Próximo ao Vencimento","Válido"))</f>
        <v/>
      </c>
    </row>
    <row r="7">
      <c r="A7" s="3" t="n">
        <v>5</v>
      </c>
      <c r="B7" s="4" t="inlineStr">
        <is>
          <t>Carlos Pereira</t>
        </is>
      </c>
      <c r="C7" s="4" t="inlineStr">
        <is>
          <t>Produção</t>
        </is>
      </c>
      <c r="D7" s="4" t="inlineStr">
        <is>
          <t>Operador de Máquina</t>
        </is>
      </c>
      <c r="E7" s="4" t="inlineStr">
        <is>
          <t>Botina de Segurança</t>
        </is>
      </c>
      <c r="F7" s="3" t="inlineStr">
        <is>
          <t>56789</t>
        </is>
      </c>
      <c r="G7" s="28" t="n">
        <v>46063</v>
      </c>
      <c r="H7" s="3" t="n">
        <v>365</v>
      </c>
      <c r="I7" s="28">
        <f>G7+H7</f>
        <v/>
      </c>
      <c r="J7" s="3" t="n">
        <v>2</v>
      </c>
      <c r="K7" s="29" t="n">
        <v>89.90000000000001</v>
      </c>
      <c r="L7" s="29">
        <f>J7*K7</f>
        <v/>
      </c>
      <c r="M7" s="3">
        <f>I7-TODAY()</f>
        <v/>
      </c>
      <c r="N7" s="3">
        <f>IF(M7&lt;0,"Vencido",IF(M7&lt;=30,"Próximo ao Vencimento","Válido"))</f>
        <v/>
      </c>
    </row>
    <row r="8">
      <c r="A8" s="7" t="n">
        <v>6</v>
      </c>
      <c r="B8" s="8" t="inlineStr">
        <is>
          <t>Juliana Costa</t>
        </is>
      </c>
      <c r="C8" s="8" t="inlineStr">
        <is>
          <t>Qualidade</t>
        </is>
      </c>
      <c r="D8" s="8" t="inlineStr">
        <is>
          <t>Inspetora de Qualidade</t>
        </is>
      </c>
      <c r="E8" s="8" t="inlineStr">
        <is>
          <t>Máscara Respiratória</t>
        </is>
      </c>
      <c r="F8" s="9" t="inlineStr">
        <is>
          <t>67890</t>
        </is>
      </c>
      <c r="G8" s="30" t="n">
        <v>46071</v>
      </c>
      <c r="H8" s="9" t="n">
        <v>60</v>
      </c>
      <c r="I8" s="30">
        <f>G8+H8</f>
        <v/>
      </c>
      <c r="J8" s="9" t="n">
        <v>10</v>
      </c>
      <c r="K8" s="31" t="n">
        <v>9.9</v>
      </c>
      <c r="L8" s="31">
        <f>J8*K8</f>
        <v/>
      </c>
      <c r="M8" s="7">
        <f>I8-TODAY()</f>
        <v/>
      </c>
      <c r="N8" s="7">
        <f>IF(M8&lt;0,"Vencido",IF(M8&lt;=30,"Próximo ao Vencimento","Válido"))</f>
        <v/>
      </c>
    </row>
    <row r="9">
      <c r="A9" s="3" t="n">
        <v>7</v>
      </c>
      <c r="B9" s="4" t="inlineStr">
        <is>
          <t>Rafael Almeida</t>
        </is>
      </c>
      <c r="C9" s="4" t="inlineStr">
        <is>
          <t>Manutenção</t>
        </is>
      </c>
      <c r="D9" s="4" t="inlineStr">
        <is>
          <t>Eletricista</t>
        </is>
      </c>
      <c r="E9" s="4" t="inlineStr">
        <is>
          <t>Cinto de Segurança</t>
        </is>
      </c>
      <c r="F9" s="3" t="inlineStr">
        <is>
          <t>78901</t>
        </is>
      </c>
      <c r="G9" s="28" t="n">
        <v>46075</v>
      </c>
      <c r="H9" s="3" t="n">
        <v>365</v>
      </c>
      <c r="I9" s="28">
        <f>G9+H9</f>
        <v/>
      </c>
      <c r="J9" s="3" t="n">
        <v>1</v>
      </c>
      <c r="K9" s="29" t="n">
        <v>125</v>
      </c>
      <c r="L9" s="29">
        <f>J9*K9</f>
        <v/>
      </c>
      <c r="M9" s="3">
        <f>I9-TODAY()</f>
        <v/>
      </c>
      <c r="N9" s="3">
        <f>IF(M9&lt;0,"Vencido",IF(M9&lt;=30,"Próximo ao Vencimento","Válido"))</f>
        <v/>
      </c>
    </row>
    <row r="10">
      <c r="A10" s="7" t="n">
        <v>8</v>
      </c>
      <c r="B10" s="8" t="inlineStr">
        <is>
          <t>Camila Ferreira</t>
        </is>
      </c>
      <c r="C10" s="8" t="inlineStr">
        <is>
          <t>Produção</t>
        </is>
      </c>
      <c r="D10" s="8" t="inlineStr">
        <is>
          <t>Operadora de Linha</t>
        </is>
      </c>
      <c r="E10" s="8" t="inlineStr">
        <is>
          <t>Avental de Raspa</t>
        </is>
      </c>
      <c r="F10" s="9" t="inlineStr">
        <is>
          <t>89012</t>
        </is>
      </c>
      <c r="G10" s="30" t="n">
        <v>46082</v>
      </c>
      <c r="H10" s="9" t="n">
        <v>180</v>
      </c>
      <c r="I10" s="30">
        <f>G10+H10</f>
        <v/>
      </c>
      <c r="J10" s="9" t="n">
        <v>2</v>
      </c>
      <c r="K10" s="31" t="n">
        <v>55.3</v>
      </c>
      <c r="L10" s="31">
        <f>J10*K10</f>
        <v/>
      </c>
      <c r="M10" s="7">
        <f>I10-TODAY()</f>
        <v/>
      </c>
      <c r="N10" s="7">
        <f>IF(M10&lt;0,"Vencido",IF(M10&lt;=30,"Próximo ao Vencimento","Válido"))</f>
        <v/>
      </c>
    </row>
    <row r="11">
      <c r="A11" s="3" t="n">
        <v>9</v>
      </c>
      <c r="B11" s="4" t="inlineStr">
        <is>
          <t>Bruno Rodrigues</t>
        </is>
      </c>
      <c r="C11" s="4" t="inlineStr">
        <is>
          <t>Logística</t>
        </is>
      </c>
      <c r="D11" s="4" t="inlineStr">
        <is>
          <t>Motorista</t>
        </is>
      </c>
      <c r="E11" s="4" t="inlineStr">
        <is>
          <t>Capacete de Segurança</t>
        </is>
      </c>
      <c r="F11" s="3" t="inlineStr">
        <is>
          <t>12345</t>
        </is>
      </c>
      <c r="G11" s="28" t="n">
        <v>46086</v>
      </c>
      <c r="H11" s="3" t="n">
        <v>720</v>
      </c>
      <c r="I11" s="28">
        <f>G11+H11</f>
        <v/>
      </c>
      <c r="J11" s="3" t="n">
        <v>1</v>
      </c>
      <c r="K11" s="29" t="n">
        <v>45.9</v>
      </c>
      <c r="L11" s="29">
        <f>J11*K11</f>
        <v/>
      </c>
      <c r="M11" s="3">
        <f>I11-TODAY()</f>
        <v/>
      </c>
      <c r="N11" s="3">
        <f>IF(M11&lt;0,"Vencido",IF(M11&lt;=30,"Próximo ao Vencimento","Válido"))</f>
        <v/>
      </c>
    </row>
    <row r="12">
      <c r="A12" s="7" t="n">
        <v>10</v>
      </c>
      <c r="B12" s="8" t="inlineStr">
        <is>
          <t>Fernanda Lima</t>
        </is>
      </c>
      <c r="C12" s="8" t="inlineStr">
        <is>
          <t>Qualidade</t>
        </is>
      </c>
      <c r="D12" s="8" t="inlineStr">
        <is>
          <t>Analista de Qualidade</t>
        </is>
      </c>
      <c r="E12" s="8" t="inlineStr">
        <is>
          <t>Luva de Proteção</t>
        </is>
      </c>
      <c r="F12" s="9" t="inlineStr">
        <is>
          <t>23456</t>
        </is>
      </c>
      <c r="G12" s="30" t="n">
        <v>46091</v>
      </c>
      <c r="H12" s="9" t="n">
        <v>90</v>
      </c>
      <c r="I12" s="30">
        <f>G12+H12</f>
        <v/>
      </c>
      <c r="J12" s="9" t="n">
        <v>6</v>
      </c>
      <c r="K12" s="31" t="n">
        <v>18.5</v>
      </c>
      <c r="L12" s="31">
        <f>J12*K12</f>
        <v/>
      </c>
      <c r="M12" s="7">
        <f>I12-TODAY()</f>
        <v/>
      </c>
      <c r="N12" s="7">
        <f>IF(M12&lt;0,"Vencido",IF(M12&lt;=30,"Próximo ao Vencimento","Válido"))</f>
        <v/>
      </c>
    </row>
    <row r="13">
      <c r="A13" s="12" t="n"/>
      <c r="B13" s="13" t="inlineStr">
        <is>
          <t>TOTAL / MÉDIA</t>
        </is>
      </c>
      <c r="C13" s="32" t="n"/>
      <c r="D13" s="32" t="n"/>
      <c r="E13" s="32" t="n"/>
      <c r="F13" s="33" t="n"/>
      <c r="G13" s="12" t="n"/>
      <c r="H13" s="12" t="n"/>
      <c r="I13" s="12" t="n"/>
      <c r="J13" s="14">
        <f>SUM(J3:J12)</f>
        <v/>
      </c>
      <c r="K13" s="34">
        <f>AVERAGE(K3:K12)</f>
        <v/>
      </c>
      <c r="L13" s="34">
        <f>SUM(L3:L12)</f>
        <v/>
      </c>
      <c r="M13" s="12" t="n"/>
      <c r="N13" s="12" t="n"/>
    </row>
  </sheetData>
  <mergeCells count="2">
    <mergeCell ref="A1:N1"/>
    <mergeCell ref="B13:F13"/>
  </mergeCells>
  <conditionalFormatting sqref="N3:N12">
    <cfRule type="expression" priority="1" dxfId="0">
      <formula>N3="Vencido"</formula>
    </cfRule>
    <cfRule type="expression" priority="2" dxfId="1">
      <formula>N3="Próximo ao Vencimento"</formula>
    </cfRule>
    <cfRule type="expression" priority="3" dxfId="2">
      <formula>N3="Válido"</formula>
    </cfRule>
  </conditionalFormatting>
  <dataValidations count="1">
    <dataValidation sqref="C3:C12" showErrorMessage="1" showInputMessage="1" allowBlank="1" type="list">
      <formula1>"Produção,Logística,Manutenção,Qualidade,Administrativo"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22" customWidth="1" min="4" max="4"/>
    <col width="14" customWidth="1" min="5" max="5"/>
  </cols>
  <sheetData>
    <row r="1" ht="28" customHeight="1">
      <c r="A1" s="1" t="inlineStr">
        <is>
          <t>DASHBOARD - CONTROLE DE EPI</t>
        </is>
      </c>
    </row>
    <row r="2"/>
    <row r="3">
      <c r="A3" s="16" t="inlineStr">
        <is>
          <t>INDICADOR</t>
        </is>
      </c>
      <c r="B3" s="16" t="inlineStr">
        <is>
          <t>VALOR</t>
        </is>
      </c>
    </row>
    <row r="4">
      <c r="A4" s="17" t="inlineStr">
        <is>
          <t>Total de EPIs Entregues</t>
        </is>
      </c>
      <c r="B4" s="18">
        <f>Controle de EPI!J13</f>
        <v/>
      </c>
    </row>
    <row r="5">
      <c r="A5" s="19" t="inlineStr">
        <is>
          <t>Valor Total Investido (R$)</t>
        </is>
      </c>
      <c r="B5" s="35">
        <f>Controle de EPI!L13</f>
        <v/>
      </c>
    </row>
    <row r="6">
      <c r="A6" s="17" t="inlineStr">
        <is>
          <t>EPIs Vencidos</t>
        </is>
      </c>
      <c r="B6" s="18">
        <f>COUNTIF('Controle de EPI'!N3:N12,"Vencido")</f>
        <v/>
      </c>
    </row>
    <row r="7">
      <c r="A7" s="19" t="inlineStr">
        <is>
          <t>EPIs Próximos ao Vencimento</t>
        </is>
      </c>
      <c r="B7" s="21">
        <f>COUNTIF('Controle de EPI'!N3:N12,"Próximo ao Vencimento")</f>
        <v/>
      </c>
    </row>
    <row r="8">
      <c r="A8" s="17" t="inlineStr">
        <is>
          <t>EPIs Válidos</t>
        </is>
      </c>
      <c r="B8" s="18">
        <f>COUNTIF('Controle de EPI'!N3:N12,"Válido")</f>
        <v/>
      </c>
    </row>
    <row r="9"/>
    <row r="10">
      <c r="A10" s="16" t="inlineStr">
        <is>
          <t>TIPO DE EPI</t>
        </is>
      </c>
      <c r="B10" s="16" t="inlineStr">
        <is>
          <t>QUANTIDADE</t>
        </is>
      </c>
      <c r="D10" s="16" t="inlineStr">
        <is>
          <t>STATUS</t>
        </is>
      </c>
      <c r="E10" s="16" t="inlineStr">
        <is>
          <t>QUANTIDADE</t>
        </is>
      </c>
    </row>
    <row r="11">
      <c r="A11" s="17" t="inlineStr">
        <is>
          <t>Capacete de Segurança</t>
        </is>
      </c>
      <c r="B11" s="22">
        <f>SUMIF('Controle de EPI'!E3:E12,A11,'Controle de EPI'!J3:J12)</f>
        <v/>
      </c>
      <c r="D11" s="17" t="inlineStr">
        <is>
          <t>Válido</t>
        </is>
      </c>
      <c r="E11" s="22">
        <f>COUNTIF('Controle de EPI'!N3:N12,D11)</f>
        <v/>
      </c>
    </row>
    <row r="12">
      <c r="A12" s="19" t="inlineStr">
        <is>
          <t>Luva de Proteção</t>
        </is>
      </c>
      <c r="B12" s="23">
        <f>SUMIF('Controle de EPI'!E3:E12,A12,'Controle de EPI'!J3:J12)</f>
        <v/>
      </c>
      <c r="D12" s="19" t="inlineStr">
        <is>
          <t>Próximo ao Vencimento</t>
        </is>
      </c>
      <c r="E12" s="23">
        <f>COUNTIF('Controle de EPI'!N3:N12,D12)</f>
        <v/>
      </c>
    </row>
    <row r="13">
      <c r="A13" s="17" t="inlineStr">
        <is>
          <t>Óculos de Segurança</t>
        </is>
      </c>
      <c r="B13" s="22">
        <f>SUMIF('Controle de EPI'!E3:E12,A13,'Controle de EPI'!J3:J12)</f>
        <v/>
      </c>
      <c r="D13" s="17" t="inlineStr">
        <is>
          <t>Vencido</t>
        </is>
      </c>
      <c r="E13" s="22">
        <f>COUNTIF('Controle de EPI'!N3:N12,D13)</f>
        <v/>
      </c>
    </row>
    <row r="14">
      <c r="A14" s="19" t="inlineStr">
        <is>
          <t>Protetor Auricular</t>
        </is>
      </c>
      <c r="B14" s="23">
        <f>SUMIF('Controle de EPI'!E3:E12,A14,'Controle de EPI'!J3:J12)</f>
        <v/>
      </c>
    </row>
    <row r="15">
      <c r="A15" s="17" t="inlineStr">
        <is>
          <t>Botina de Segurança</t>
        </is>
      </c>
      <c r="B15" s="22">
        <f>SUMIF('Controle de EPI'!E3:E12,A15,'Controle de EPI'!J3:J12)</f>
        <v/>
      </c>
    </row>
    <row r="16">
      <c r="A16" s="19" t="inlineStr">
        <is>
          <t>Máscara Respiratória</t>
        </is>
      </c>
      <c r="B16" s="23">
        <f>SUMIF('Controle de EPI'!E3:E12,A16,'Controle de EPI'!J3:J12)</f>
        <v/>
      </c>
    </row>
    <row r="17">
      <c r="A17" s="17" t="inlineStr">
        <is>
          <t>Cinto de Segurança</t>
        </is>
      </c>
      <c r="B17" s="22">
        <f>SUMIF('Controle de EPI'!E3:E12,A17,'Controle de EPI'!J3:J12)</f>
        <v/>
      </c>
    </row>
    <row r="18">
      <c r="A18" s="19" t="inlineStr">
        <is>
          <t>Avental de Raspa</t>
        </is>
      </c>
      <c r="B18" s="23">
        <f>SUMIF('Controle de EPI'!E3:E12,A18,'Controle de EPI'!J3:J12)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2" customWidth="1" min="1" max="1"/>
    <col width="80" customWidth="1" min="2" max="2"/>
  </cols>
  <sheetData>
    <row r="1" ht="28" customHeight="1">
      <c r="A1" s="1" t="inlineStr">
        <is>
          <t>INSTRUÇÕES DE USO - CONTROLE DE EPI</t>
        </is>
      </c>
    </row>
    <row r="2"/>
    <row r="3">
      <c r="A3" s="16" t="inlineStr">
        <is>
          <t>SEÇÃO</t>
        </is>
      </c>
      <c r="B3" s="16" t="inlineStr">
        <is>
          <t>DESCRIÇÃO</t>
        </is>
      </c>
    </row>
    <row r="4" ht="32" customHeight="1">
      <c r="A4" s="24" t="inlineStr">
        <is>
          <t>Controle de EPI</t>
        </is>
      </c>
      <c r="B4" s="25" t="inlineStr">
        <is>
          <t>Planilha principal com o cadastro de entrega de Equipamentos de Proteção Individual (EPI) para cada funcionário.</t>
        </is>
      </c>
    </row>
    <row r="5" ht="32" customHeight="1">
      <c r="A5" s="26" t="inlineStr">
        <is>
          <t>Nº</t>
        </is>
      </c>
      <c r="B5" s="27" t="inlineStr">
        <is>
          <t>Numeração sequencial do registro.</t>
        </is>
      </c>
    </row>
    <row r="6" ht="32" customHeight="1">
      <c r="A6" s="24" t="inlineStr">
        <is>
          <t>Funcionário / Setor / Cargo</t>
        </is>
      </c>
      <c r="B6" s="25" t="inlineStr">
        <is>
          <t>Dados de identificação do colaborador que recebeu o EPI.</t>
        </is>
      </c>
    </row>
    <row r="7" ht="32" customHeight="1">
      <c r="A7" s="26" t="inlineStr">
        <is>
          <t>EPI / CA</t>
        </is>
      </c>
      <c r="B7" s="27" t="inlineStr">
        <is>
          <t>Nome do equipamento e número do Certificado de Aprovação (CA) do Ministério do Trabalho.</t>
        </is>
      </c>
    </row>
    <row r="8" ht="32" customHeight="1">
      <c r="A8" s="24" t="inlineStr">
        <is>
          <t>Data Entrega / Validade (dias)</t>
        </is>
      </c>
      <c r="B8" s="25" t="inlineStr">
        <is>
          <t>Data em que o EPI foi entregue e o prazo de validade do equipamento em dias, célula editável em amarelo.</t>
        </is>
      </c>
    </row>
    <row r="9" ht="32" customHeight="1">
      <c r="A9" s="26" t="inlineStr">
        <is>
          <t>Data Vencimento</t>
        </is>
      </c>
      <c r="B9" s="27" t="inlineStr">
        <is>
          <t>Calculada automaticamente somando a Data de Entrega com a Validade em dias.</t>
        </is>
      </c>
    </row>
    <row r="10" ht="32" customHeight="1">
      <c r="A10" s="24" t="inlineStr">
        <is>
          <t>Quantidade / Valor Unitário / Valor Total</t>
        </is>
      </c>
      <c r="B10" s="25" t="inlineStr">
        <is>
          <t>Quantidade entregue, valor unitário (editável) e valor total calculado automaticamente (Quantidade x Valor Unitário).</t>
        </is>
      </c>
    </row>
    <row r="11" ht="32" customHeight="1">
      <c r="A11" s="26" t="inlineStr">
        <is>
          <t>Dias p/ Vencer</t>
        </is>
      </c>
      <c r="B11" s="27" t="inlineStr">
        <is>
          <t>Calculado automaticamente pela diferença entre a Data de Vencimento e a data atual (TODAY).</t>
        </is>
      </c>
    </row>
    <row r="12" ht="32" customHeight="1">
      <c r="A12" s="24" t="inlineStr">
        <is>
          <t>Status</t>
        </is>
      </c>
      <c r="B12" s="25" t="inlineStr">
        <is>
          <t>Classificação automática: 'Vencido' (dias negativos), 'Próximo ao Vencimento' (até 30 dias) ou 'Válido' (mais de 30 dias), com formatação condicional colorida.</t>
        </is>
      </c>
    </row>
    <row r="13" ht="32" customHeight="1">
      <c r="A13" s="26" t="inlineStr">
        <is>
          <t>Dashboard</t>
        </is>
      </c>
      <c r="B13" s="27" t="inlineStr">
        <is>
          <t>Resumo com indicadores-chave, tabela de quantidade de EPI por tipo (gráfico de barras) e distribuição de status (gráfico de pizza).</t>
        </is>
      </c>
    </row>
    <row r="14" ht="32" customHeight="1">
      <c r="A14" s="24" t="inlineStr">
        <is>
          <t>Atualização</t>
        </is>
      </c>
      <c r="B14" s="25" t="inlineStr">
        <is>
          <t>Basta abrir o arquivo para que as fórmulas de data (TODAY) e status recalculem automaticamente.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2026-07-21T17:21:49Z</dcterms:created>
  <dcterms:modified xmlns:dcterms="http://purl.org/dc/terms/" xmlns:xsi="http://www.w3.org/2001/XMLSchema-instance" xsi:type="dcterms:W3CDTF">2026-07-21T17:21:49Z</dcterms:modified>
</cp:coreProperties>
</file>