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ejamento Semanal" sheetId="1" state="visible" r:id="rId1"/>
    <sheet xmlns:r="http://schemas.openxmlformats.org/officeDocument/2006/relationships" name="Lista de Compras" sheetId="2" state="visible" r:id="rId2"/>
    <sheet xmlns:r="http://schemas.openxmlformats.org/officeDocument/2006/relationships" name="Resumo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&quot;R$&quot; #.##0,00"/>
    <numFmt numFmtId="166" formatCode="0.0%"/>
  </numFmts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DC2626"/>
      </patternFill>
    </fill>
    <fill>
      <patternFill patternType="solid">
        <fgColor rgb="0016A34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5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3" fillId="0" borderId="0" pivotButton="0" quotePrefix="0" xfId="0"/>
    <xf numFmtId="165" fontId="3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5" fontId="0" fillId="4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2" fillId="6" borderId="0" pivotButton="0" quotePrefix="0" xfId="0"/>
    <xf numFmtId="0" fontId="3" fillId="0" borderId="1" pivotButton="0" quotePrefix="0" xfId="0"/>
    <xf numFmtId="165" fontId="0" fillId="4" borderId="1" pivotButton="0" quotePrefix="0" xfId="0"/>
    <xf numFmtId="166" fontId="0" fillId="4" borderId="1" pivotButton="0" quotePrefix="0" xfId="0"/>
    <xf numFmtId="49" fontId="0" fillId="4" borderId="1" pivotButton="0" quotePrefix="0" xfId="0"/>
    <xf numFmtId="0" fontId="2" fillId="2" borderId="0" pivotButton="0" quotePrefix="0" xfId="0"/>
    <xf numFmtId="0" fontId="0" fillId="0" borderId="1" pivotButton="0" quotePrefix="0" xfId="0"/>
    <xf numFmtId="165" fontId="0" fillId="0" borderId="1" pivotButton="0" quotePrefix="0" xfId="0"/>
    <xf numFmtId="164" fontId="0" fillId="0" borderId="1" pivotButton="0" quotePrefix="0" xfId="0"/>
    <xf numFmtId="0" fontId="0" fillId="0" borderId="0" applyAlignment="1" pivotButton="0" quotePrefix="0" xfId="0">
      <alignment horizontal="left" vertical="center" wrapText="1"/>
    </xf>
    <xf numFmtId="0" fontId="0" fillId="2" borderId="1" pivotButton="0" quotePrefix="0" xfId="0"/>
    <xf numFmtId="0" fontId="0" fillId="0" borderId="1" applyAlignment="1" pivotButton="0" quotePrefix="0" xfId="0">
      <alignment horizontal="left" vertical="center" wrapText="1"/>
    </xf>
    <xf numFmtId="0" fontId="0" fillId="6" borderId="1" pivotButton="0" quotePrefix="0" xfId="0"/>
    <xf numFmtId="0" fontId="0" fillId="4" borderId="1" pivotButton="0" quotePrefix="0" xfId="0"/>
    <xf numFmtId="0" fontId="0" fillId="3" borderId="1" pivotButton="0" quotePrefix="0" xfId="0"/>
    <xf numFmtId="0" fontId="0" fillId="7" borderId="1" pivotButton="0" quotePrefix="0" xfId="0"/>
    <xf numFmtId="0" fontId="0" fillId="8" borderId="1" pivotButton="0" quotePrefix="0" xfId="0"/>
    <xf numFmtId="164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3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5" fontId="0" fillId="4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5" fontId="0" fillId="4" borderId="1" pivotButton="0" quotePrefix="0" xfId="0"/>
    <xf numFmtId="166" fontId="0" fillId="4" borderId="1" pivotButton="0" quotePrefix="0" xfId="0"/>
    <xf numFmtId="165" fontId="0" fillId="0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dxfs count="4">
    <dxf>
      <fill>
        <patternFill patternType="solid">
          <fgColor rgb="00DCFCE7"/>
        </patternFill>
      </fill>
    </dxf>
    <dxf>
      <fill>
        <patternFill patternType="solid">
          <fgColor rgb="00FEE2E2"/>
        </patternFill>
      </fill>
    </dxf>
    <dxf>
      <font>
        <b val="1"/>
        <color rgb="00DC2626"/>
      </font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gastos por categoria</a:t>
            </a:r>
          </a:p>
        </rich>
      </tx>
    </title>
    <plotArea>
      <pieChart>
        <varyColors val="1"/>
        <ser>
          <idx val="0"/>
          <order val="0"/>
          <tx>
            <strRef>
              <f>'Resumo'!H13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'Resumo'!$G$14:$G$17</f>
            </numRef>
          </cat>
          <val>
            <numRef>
              <f>'Resumo'!$H$14:$H$17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Custo por dia da semana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'Resumo'!K13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'Resumo'!$J$14:$J$20</f>
            </numRef>
          </cat>
          <val>
            <numRef>
              <f>'Resumo'!$K$14:$K$20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Custo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do custo estimado ao longo da semana</a:t>
            </a:r>
          </a:p>
        </rich>
      </tx>
    </title>
    <plotArea>
      <lineChart>
        <grouping val="standard"/>
        <ser>
          <idx val="0"/>
          <order val="0"/>
          <tx>
            <strRef>
              <f>'Resumo'!K13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'Resumo'!$J$14:$J$20</f>
            </numRef>
          </cat>
          <val>
            <numRef>
              <f>'Resumo'!$K$14:$K$20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Custo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21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11</col>
      <colOff>0</colOff>
      <row>21</row>
      <rowOff>0</rowOff>
    </from>
    <ext cx="504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5" customWidth="1" min="3" max="3"/>
    <col width="14" customWidth="1" min="4" max="4"/>
    <col width="34" customWidth="1" min="5" max="5"/>
    <col width="12" customWidth="1" min="6" max="6"/>
    <col width="10" customWidth="1" min="7" max="7"/>
    <col width="16" customWidth="1" min="8" max="8"/>
    <col width="12" customWidth="1" min="9" max="9"/>
    <col width="22" customWidth="1" min="10" max="10"/>
    <col width="12" customWidth="1" min="11" max="11"/>
    <col width="18" customWidth="1" min="12" max="12"/>
  </cols>
  <sheetData>
    <row r="1" ht="26" customHeight="1">
      <c r="A1" s="1" t="inlineStr">
        <is>
          <t>PLANEJAMENTO SEMANAL DE ALIMENTAÇÃO - 05/07/2026 a 11/07/2026</t>
        </is>
      </c>
    </row>
    <row r="2">
      <c r="A2" s="2" t="inlineStr">
        <is>
          <t>Data</t>
        </is>
      </c>
      <c r="B2" s="2" t="inlineStr">
        <is>
          <t>Dia da semana</t>
        </is>
      </c>
      <c r="C2" s="2" t="inlineStr">
        <is>
          <t>Refeição</t>
        </is>
      </c>
      <c r="D2" s="2" t="inlineStr">
        <is>
          <t>Categoria</t>
        </is>
      </c>
      <c r="E2" s="2" t="inlineStr">
        <is>
          <t>Prato/Item</t>
        </is>
      </c>
      <c r="F2" s="2" t="inlineStr">
        <is>
          <t>Quantidade</t>
        </is>
      </c>
      <c r="G2" s="2" t="inlineStr">
        <is>
          <t>Unidade</t>
        </is>
      </c>
      <c r="H2" s="2" t="inlineStr">
        <is>
          <t>Custo estimado (R$)</t>
        </is>
      </c>
      <c r="I2" s="2" t="inlineStr">
        <is>
          <t>Status</t>
        </is>
      </c>
      <c r="J2" s="2" t="inlineStr">
        <is>
          <t>Observações</t>
        </is>
      </c>
      <c r="K2" s="2" t="inlineStr">
        <is>
          <t>Verificação</t>
        </is>
      </c>
      <c r="L2" s="2" t="inlineStr">
        <is>
          <t>Categoria (busca)</t>
        </is>
      </c>
    </row>
    <row r="3">
      <c r="A3" s="34" t="n">
        <v>46208</v>
      </c>
      <c r="B3" s="4">
        <f>TEXT(A3,"dddd")</f>
        <v/>
      </c>
      <c r="C3" s="4" t="inlineStr">
        <is>
          <t>Café da manhã</t>
        </is>
      </c>
      <c r="D3" s="4" t="inlineStr">
        <is>
          <t>Padaria</t>
        </is>
      </c>
      <c r="E3" s="5" t="inlineStr">
        <is>
          <t>Pão integral com café com leite</t>
        </is>
      </c>
      <c r="F3" s="4" t="n">
        <v>6</v>
      </c>
      <c r="G3" s="4" t="inlineStr">
        <is>
          <t>unidade</t>
        </is>
      </c>
      <c r="H3" s="35" t="n">
        <v>12.5</v>
      </c>
      <c r="I3" s="7" t="inlineStr">
        <is>
          <t>Feito</t>
        </is>
      </c>
      <c r="J3" s="5" t="inlineStr">
        <is>
          <t>Maria Oliveira</t>
        </is>
      </c>
      <c r="K3" s="4">
        <f>IF(OR(I3="Feito",I3="Planejado"),"OK","Verificar")</f>
        <v/>
      </c>
      <c r="L3" s="4">
        <f>IFERROR(VLOOKUP(E3,Resumo!$D$13:$E$22,2,FALSE),"Não encontrado")</f>
        <v/>
      </c>
    </row>
    <row r="4">
      <c r="A4" s="36" t="n">
        <v>46208</v>
      </c>
      <c r="B4" s="9">
        <f>TEXT(A4,"dddd")</f>
        <v/>
      </c>
      <c r="C4" s="9" t="inlineStr">
        <is>
          <t>Almoço</t>
        </is>
      </c>
      <c r="D4" s="9" t="inlineStr">
        <is>
          <t>Proteína</t>
        </is>
      </c>
      <c r="E4" s="10" t="inlineStr">
        <is>
          <t>Frango grelhado com arroz e feijão</t>
        </is>
      </c>
      <c r="F4" s="9" t="n">
        <v>1</v>
      </c>
      <c r="G4" s="9" t="inlineStr">
        <is>
          <t>prato</t>
        </is>
      </c>
      <c r="H4" s="35" t="n">
        <v>28.9</v>
      </c>
      <c r="I4" s="7" t="inlineStr">
        <is>
          <t>Feito</t>
        </is>
      </c>
      <c r="J4" s="10" t="inlineStr">
        <is>
          <t>João Silva</t>
        </is>
      </c>
      <c r="K4" s="9">
        <f>IF(OR(I4="Feito",I4="Planejado"),"OK","Verificar")</f>
        <v/>
      </c>
      <c r="L4" s="9">
        <f>IFERROR(VLOOKUP(E4,Resumo!$D$13:$E$22,2,FALSE),"Não encontrado")</f>
        <v/>
      </c>
    </row>
    <row r="5">
      <c r="A5" s="34" t="n">
        <v>46209</v>
      </c>
      <c r="B5" s="4">
        <f>TEXT(A5,"dddd")</f>
        <v/>
      </c>
      <c r="C5" s="4" t="inlineStr">
        <is>
          <t>Jantar</t>
        </is>
      </c>
      <c r="D5" s="4" t="inlineStr">
        <is>
          <t>Hortifruti</t>
        </is>
      </c>
      <c r="E5" s="5" t="inlineStr">
        <is>
          <t>Sopa de legumes</t>
        </is>
      </c>
      <c r="F5" s="4" t="n">
        <v>1</v>
      </c>
      <c r="G5" s="4" t="inlineStr">
        <is>
          <t>prato</t>
        </is>
      </c>
      <c r="H5" s="35" t="n">
        <v>18</v>
      </c>
      <c r="I5" s="7" t="inlineStr">
        <is>
          <t>Planejado</t>
        </is>
      </c>
      <c r="J5" s="5" t="inlineStr">
        <is>
          <t>Ana Souza</t>
        </is>
      </c>
      <c r="K5" s="4">
        <f>IF(OR(I5="Feito",I5="Planejado"),"OK","Verificar")</f>
        <v/>
      </c>
      <c r="L5" s="4">
        <f>IFERROR(VLOOKUP(E5,Resumo!$D$13:$E$22,2,FALSE),"Não encontrado")</f>
        <v/>
      </c>
    </row>
    <row r="6">
      <c r="A6" s="36" t="n">
        <v>46209</v>
      </c>
      <c r="B6" s="9">
        <f>TEXT(A6,"dddd")</f>
        <v/>
      </c>
      <c r="C6" s="9" t="inlineStr">
        <is>
          <t>Lanche</t>
        </is>
      </c>
      <c r="D6" s="9" t="inlineStr">
        <is>
          <t>Laticínios</t>
        </is>
      </c>
      <c r="E6" s="10" t="inlineStr">
        <is>
          <t>Iogurte com frutas</t>
        </is>
      </c>
      <c r="F6" s="9" t="n">
        <v>2</v>
      </c>
      <c r="G6" s="9" t="inlineStr">
        <is>
          <t>unidade</t>
        </is>
      </c>
      <c r="H6" s="35" t="n">
        <v>9.800000000000001</v>
      </c>
      <c r="I6" s="7" t="inlineStr">
        <is>
          <t>Feito</t>
        </is>
      </c>
      <c r="J6" s="10" t="inlineStr">
        <is>
          <t>Carlos Pereira</t>
        </is>
      </c>
      <c r="K6" s="9">
        <f>IF(OR(I6="Feito",I6="Planejado"),"OK","Verificar")</f>
        <v/>
      </c>
      <c r="L6" s="9">
        <f>IFERROR(VLOOKUP(E6,Resumo!$D$13:$E$22,2,FALSE),"Não encontrado")</f>
        <v/>
      </c>
    </row>
    <row r="7">
      <c r="A7" s="34" t="n">
        <v>46210</v>
      </c>
      <c r="B7" s="4">
        <f>TEXT(A7,"dddd")</f>
        <v/>
      </c>
      <c r="C7" s="4" t="inlineStr">
        <is>
          <t>Café da manhã</t>
        </is>
      </c>
      <c r="D7" s="4" t="inlineStr">
        <is>
          <t>Laticínios</t>
        </is>
      </c>
      <c r="E7" s="5" t="inlineStr">
        <is>
          <t>Café com leite e banana</t>
        </is>
      </c>
      <c r="F7" s="4" t="n">
        <v>1</v>
      </c>
      <c r="G7" s="4" t="inlineStr">
        <is>
          <t>porção</t>
        </is>
      </c>
      <c r="H7" s="35" t="n">
        <v>8.5</v>
      </c>
      <c r="I7" s="7" t="inlineStr">
        <is>
          <t>Feito</t>
        </is>
      </c>
      <c r="J7" s="5" t="inlineStr">
        <is>
          <t>Juliana Costa</t>
        </is>
      </c>
      <c r="K7" s="4">
        <f>IF(OR(I7="Feito",I7="Planejado"),"OK","Verificar")</f>
        <v/>
      </c>
      <c r="L7" s="4">
        <f>IFERROR(VLOOKUP(E7,Resumo!$D$13:$E$22,2,FALSE),"Não encontrado")</f>
        <v/>
      </c>
    </row>
    <row r="8">
      <c r="A8" s="36" t="n">
        <v>46210</v>
      </c>
      <c r="B8" s="9">
        <f>TEXT(A8,"dddd")</f>
        <v/>
      </c>
      <c r="C8" s="9" t="inlineStr">
        <is>
          <t>Almoço</t>
        </is>
      </c>
      <c r="D8" s="9" t="inlineStr">
        <is>
          <t>Proteína</t>
        </is>
      </c>
      <c r="E8" s="10" t="inlineStr">
        <is>
          <t>Omelete com salada</t>
        </is>
      </c>
      <c r="F8" s="9" t="n">
        <v>1</v>
      </c>
      <c r="G8" s="9" t="inlineStr">
        <is>
          <t>prato</t>
        </is>
      </c>
      <c r="H8" s="35" t="n">
        <v>15.9</v>
      </c>
      <c r="I8" s="7" t="inlineStr">
        <is>
          <t>Pendente</t>
        </is>
      </c>
      <c r="J8" s="10" t="inlineStr">
        <is>
          <t>Rafael Almeida</t>
        </is>
      </c>
      <c r="K8" s="9">
        <f>IF(OR(I8="Feito",I8="Planejado"),"OK","Verificar")</f>
        <v/>
      </c>
      <c r="L8" s="9">
        <f>IFERROR(VLOOKUP(E8,Resumo!$D$13:$E$22,2,FALSE),"Não encontrado")</f>
        <v/>
      </c>
    </row>
    <row r="9">
      <c r="A9" s="34" t="n">
        <v>46211</v>
      </c>
      <c r="B9" s="4">
        <f>TEXT(A9,"dddd")</f>
        <v/>
      </c>
      <c r="C9" s="4" t="inlineStr">
        <is>
          <t>Jantar</t>
        </is>
      </c>
      <c r="D9" s="4" t="inlineStr">
        <is>
          <t>Padaria</t>
        </is>
      </c>
      <c r="E9" s="5" t="inlineStr">
        <is>
          <t>Sanduíche natural</t>
        </is>
      </c>
      <c r="F9" s="4" t="n">
        <v>2</v>
      </c>
      <c r="G9" s="4" t="inlineStr">
        <is>
          <t>unidade</t>
        </is>
      </c>
      <c r="H9" s="35" t="n">
        <v>22.4</v>
      </c>
      <c r="I9" s="7" t="inlineStr">
        <is>
          <t>Planejado</t>
        </is>
      </c>
      <c r="J9" s="5" t="inlineStr">
        <is>
          <t>Camila Ferreira</t>
        </is>
      </c>
      <c r="K9" s="4">
        <f>IF(OR(I9="Feito",I9="Planejado"),"OK","Verificar")</f>
        <v/>
      </c>
      <c r="L9" s="4">
        <f>IFERROR(VLOOKUP(E9,Resumo!$D$13:$E$22,2,FALSE),"Não encontrado")</f>
        <v/>
      </c>
    </row>
    <row r="10">
      <c r="A10" s="36" t="n">
        <v>46212</v>
      </c>
      <c r="B10" s="9">
        <f>TEXT(A10,"dddd")</f>
        <v/>
      </c>
      <c r="C10" s="9" t="inlineStr">
        <is>
          <t>Almoço</t>
        </is>
      </c>
      <c r="D10" s="9" t="inlineStr">
        <is>
          <t>Proteína</t>
        </is>
      </c>
      <c r="E10" s="10" t="inlineStr">
        <is>
          <t>Arroz, feijão e frango grelhado com salada</t>
        </is>
      </c>
      <c r="F10" s="9" t="n">
        <v>1</v>
      </c>
      <c r="G10" s="9" t="inlineStr">
        <is>
          <t>prato</t>
        </is>
      </c>
      <c r="H10" s="35" t="n">
        <v>32.5</v>
      </c>
      <c r="I10" s="7" t="inlineStr">
        <is>
          <t>Feito</t>
        </is>
      </c>
      <c r="J10" s="10" t="inlineStr">
        <is>
          <t>Lucas Rodrigues</t>
        </is>
      </c>
      <c r="K10" s="9">
        <f>IF(OR(I10="Feito",I10="Planejado"),"OK","Verificar")</f>
        <v/>
      </c>
      <c r="L10" s="9">
        <f>IFERROR(VLOOKUP(E10,Resumo!$D$13:$E$22,2,FALSE),"Não encontrado")</f>
        <v/>
      </c>
    </row>
    <row r="11">
      <c r="A11" s="34" t="n">
        <v>46213</v>
      </c>
      <c r="B11" s="4">
        <f>TEXT(A11,"dddd")</f>
        <v/>
      </c>
      <c r="C11" s="4" t="inlineStr">
        <is>
          <t>Lanche</t>
        </is>
      </c>
      <c r="D11" s="4" t="inlineStr">
        <is>
          <t>Hortifruti</t>
        </is>
      </c>
      <c r="E11" s="5" t="inlineStr">
        <is>
          <t>Castanhas e frutas</t>
        </is>
      </c>
      <c r="F11" s="4" t="n">
        <v>1</v>
      </c>
      <c r="G11" s="4" t="inlineStr">
        <is>
          <t>porção</t>
        </is>
      </c>
      <c r="H11" s="35" t="n">
        <v>14.2</v>
      </c>
      <c r="I11" s="7" t="inlineStr">
        <is>
          <t>Pendente</t>
        </is>
      </c>
      <c r="J11" s="5" t="inlineStr">
        <is>
          <t>Fernanda Lima</t>
        </is>
      </c>
      <c r="K11" s="4">
        <f>IF(OR(I11="Feito",I11="Planejado"),"OK","Verificar")</f>
        <v/>
      </c>
      <c r="L11" s="4">
        <f>IFERROR(VLOOKUP(E11,Resumo!$D$13:$E$22,2,FALSE),"Não encontrado")</f>
        <v/>
      </c>
    </row>
    <row r="12">
      <c r="A12" s="36" t="n">
        <v>46214</v>
      </c>
      <c r="B12" s="9">
        <f>TEXT(A12,"dddd")</f>
        <v/>
      </c>
      <c r="C12" s="9" t="inlineStr">
        <is>
          <t>Almoço</t>
        </is>
      </c>
      <c r="D12" s="9" t="inlineStr">
        <is>
          <t>Proteína</t>
        </is>
      </c>
      <c r="E12" s="10" t="inlineStr">
        <is>
          <t>Peixe grelhado com legumes</t>
        </is>
      </c>
      <c r="F12" s="9" t="n">
        <v>1</v>
      </c>
      <c r="G12" s="9" t="inlineStr">
        <is>
          <t>prato</t>
        </is>
      </c>
      <c r="H12" s="35" t="n">
        <v>78.90000000000001</v>
      </c>
      <c r="I12" s="7" t="inlineStr">
        <is>
          <t>Planejado</t>
        </is>
      </c>
      <c r="J12" s="10" t="inlineStr">
        <is>
          <t>Pedro Santos</t>
        </is>
      </c>
      <c r="K12" s="9">
        <f>IF(OR(I12="Feito",I12="Planejado"),"OK","Verificar")</f>
        <v/>
      </c>
      <c r="L12" s="9">
        <f>IFERROR(VLOOKUP(E12,Resumo!$D$13:$E$22,2,FALSE),"Não encontrado")</f>
        <v/>
      </c>
    </row>
    <row r="13"/>
    <row r="14">
      <c r="G14" s="11" t="inlineStr">
        <is>
          <t>Total semanal de custo:</t>
        </is>
      </c>
      <c r="H14" s="37">
        <f>SUM(H3:H12)</f>
        <v/>
      </c>
    </row>
    <row r="15">
      <c r="G15" s="11" t="inlineStr">
        <is>
          <t>Média diária de custo:</t>
        </is>
      </c>
      <c r="H15" s="38">
        <f>AVERAGE(H3:H12)</f>
        <v/>
      </c>
    </row>
    <row r="16">
      <c r="G16" s="11" t="inlineStr">
        <is>
          <t>Percentual concluído (Feito):</t>
        </is>
      </c>
      <c r="H16" s="39">
        <f>COUNTIF(I3:I12,"Feito")/COUNTA(I3:I12)</f>
        <v/>
      </c>
    </row>
  </sheetData>
  <mergeCells count="1">
    <mergeCell ref="A1:L1"/>
  </mergeCells>
  <conditionalFormatting sqref="I3:I12">
    <cfRule type="expression" priority="1" dxfId="0" stopIfTrue="1">
      <formula>I3="Feito"</formula>
    </cfRule>
    <cfRule type="expression" priority="2" dxfId="1" stopIfTrue="1">
      <formula>I3="Pendente"</formula>
    </cfRule>
  </conditionalFormatting>
  <dataValidations count="1">
    <dataValidation sqref="I3:I12" showErrorMessage="1" showInputMessage="1" allowBlank="1" type="list">
      <formula1>"Planejado,Feito,Pendente"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20" customWidth="1" min="3" max="3"/>
    <col width="10" customWidth="1" min="4" max="4"/>
    <col width="16" customWidth="1" min="5" max="5"/>
    <col width="18" customWidth="1" min="6" max="6"/>
    <col width="18" customWidth="1" min="7" max="7"/>
    <col width="18" customWidth="1" min="8" max="8"/>
    <col width="18" customWidth="1" min="9" max="9"/>
    <col width="12" customWidth="1" min="10" max="10"/>
    <col width="22" customWidth="1" min="11" max="11"/>
  </cols>
  <sheetData>
    <row r="1" ht="26" customHeight="1">
      <c r="A1" s="1" t="inlineStr">
        <is>
          <t>LISTA DE COMPRAS DA SEMANA</t>
        </is>
      </c>
    </row>
    <row r="2">
      <c r="A2" s="2" t="inlineStr">
        <is>
          <t>Item</t>
        </is>
      </c>
      <c r="B2" s="2" t="inlineStr">
        <is>
          <t>Categoria</t>
        </is>
      </c>
      <c r="C2" s="2" t="inlineStr">
        <is>
          <t>Quantidade necessária</t>
        </is>
      </c>
      <c r="D2" s="2" t="inlineStr">
        <is>
          <t>Unidade</t>
        </is>
      </c>
      <c r="E2" s="2" t="inlineStr">
        <is>
          <t>Já tem em casa?</t>
        </is>
      </c>
      <c r="F2" s="2" t="inlineStr">
        <is>
          <t>Quantidade em casa</t>
        </is>
      </c>
      <c r="G2" s="2" t="inlineStr">
        <is>
          <t>Quantidade a comprar</t>
        </is>
      </c>
      <c r="H2" s="2" t="inlineStr">
        <is>
          <t>Preço unitário (R$)</t>
        </is>
      </c>
      <c r="I2" s="2" t="inlineStr">
        <is>
          <t>Total estimado (R$)</t>
        </is>
      </c>
      <c r="J2" s="2" t="inlineStr">
        <is>
          <t>Prioridade</t>
        </is>
      </c>
      <c r="K2" s="2" t="inlineStr">
        <is>
          <t>Loja sugerida</t>
        </is>
      </c>
    </row>
    <row r="3">
      <c r="A3" s="5" t="inlineStr">
        <is>
          <t>Arroz</t>
        </is>
      </c>
      <c r="B3" s="4" t="inlineStr">
        <is>
          <t>Cereais</t>
        </is>
      </c>
      <c r="C3" s="4" t="n">
        <v>5</v>
      </c>
      <c r="D3" s="4" t="inlineStr">
        <is>
          <t>kg</t>
        </is>
      </c>
      <c r="E3" s="7" t="inlineStr">
        <is>
          <t>Sim</t>
        </is>
      </c>
      <c r="F3" s="7" t="n">
        <v>2</v>
      </c>
      <c r="G3" s="4">
        <f>MAX(0,C3-F3)</f>
        <v/>
      </c>
      <c r="H3" s="35" t="n">
        <v>6.5</v>
      </c>
      <c r="I3" s="40">
        <f>G3*H3</f>
        <v/>
      </c>
      <c r="J3" s="4">
        <f>IF(I3&gt;50,"Alta","Normal")</f>
        <v/>
      </c>
      <c r="K3" s="5" t="inlineStr">
        <is>
          <t>Mercado Central</t>
        </is>
      </c>
    </row>
    <row r="4">
      <c r="A4" s="10" t="inlineStr">
        <is>
          <t>Feijão</t>
        </is>
      </c>
      <c r="B4" s="9" t="inlineStr">
        <is>
          <t>Cereais</t>
        </is>
      </c>
      <c r="C4" s="9" t="n">
        <v>3</v>
      </c>
      <c r="D4" s="9" t="inlineStr">
        <is>
          <t>kg</t>
        </is>
      </c>
      <c r="E4" s="7" t="inlineStr">
        <is>
          <t>Sim</t>
        </is>
      </c>
      <c r="F4" s="7" t="n">
        <v>1</v>
      </c>
      <c r="G4" s="9">
        <f>MAX(0,C4-F4)</f>
        <v/>
      </c>
      <c r="H4" s="35" t="n">
        <v>8.9</v>
      </c>
      <c r="I4" s="41">
        <f>G4*H4</f>
        <v/>
      </c>
      <c r="J4" s="9">
        <f>IF(I4&gt;50,"Alta","Normal")</f>
        <v/>
      </c>
      <c r="K4" s="10" t="inlineStr">
        <is>
          <t>Mercado Central</t>
        </is>
      </c>
    </row>
    <row r="5">
      <c r="A5" s="5" t="inlineStr">
        <is>
          <t>Ovos</t>
        </is>
      </c>
      <c r="B5" s="4" t="inlineStr">
        <is>
          <t>Proteína</t>
        </is>
      </c>
      <c r="C5" s="4" t="n">
        <v>30</v>
      </c>
      <c r="D5" s="4" t="inlineStr">
        <is>
          <t>unidade</t>
        </is>
      </c>
      <c r="E5" s="7" t="inlineStr">
        <is>
          <t>Não</t>
        </is>
      </c>
      <c r="F5" s="7" t="n">
        <v>0</v>
      </c>
      <c r="G5" s="4">
        <f>MAX(0,C5-F5)</f>
        <v/>
      </c>
      <c r="H5" s="35" t="n">
        <v>0.85</v>
      </c>
      <c r="I5" s="40">
        <f>G5*H5</f>
        <v/>
      </c>
      <c r="J5" s="4">
        <f>IF(I5&gt;50,"Alta","Normal")</f>
        <v/>
      </c>
      <c r="K5" s="5" t="inlineStr">
        <is>
          <t>Hortifruti São José</t>
        </is>
      </c>
    </row>
    <row r="6">
      <c r="A6" s="10" t="inlineStr">
        <is>
          <t>Peito de frango</t>
        </is>
      </c>
      <c r="B6" s="9" t="inlineStr">
        <is>
          <t>Proteína</t>
        </is>
      </c>
      <c r="C6" s="9" t="n">
        <v>4</v>
      </c>
      <c r="D6" s="9" t="inlineStr">
        <is>
          <t>kg</t>
        </is>
      </c>
      <c r="E6" s="7" t="inlineStr">
        <is>
          <t>Não</t>
        </is>
      </c>
      <c r="F6" s="7" t="n">
        <v>0.5</v>
      </c>
      <c r="G6" s="9">
        <f>MAX(0,C6-F6)</f>
        <v/>
      </c>
      <c r="H6" s="35" t="n">
        <v>18.9</v>
      </c>
      <c r="I6" s="41">
        <f>G6*H6</f>
        <v/>
      </c>
      <c r="J6" s="9">
        <f>IF(I6&gt;50,"Alta","Normal")</f>
        <v/>
      </c>
      <c r="K6" s="10" t="inlineStr">
        <is>
          <t>Açougue Bom Preço</t>
        </is>
      </c>
    </row>
    <row r="7">
      <c r="A7" s="5" t="inlineStr">
        <is>
          <t>Tomate</t>
        </is>
      </c>
      <c r="B7" s="4" t="inlineStr">
        <is>
          <t>Hortifruti</t>
        </is>
      </c>
      <c r="C7" s="4" t="n">
        <v>2</v>
      </c>
      <c r="D7" s="4" t="inlineStr">
        <is>
          <t>kg</t>
        </is>
      </c>
      <c r="E7" s="7" t="inlineStr">
        <is>
          <t>Sim</t>
        </is>
      </c>
      <c r="F7" s="7" t="n">
        <v>0.5</v>
      </c>
      <c r="G7" s="4">
        <f>MAX(0,C7-F7)</f>
        <v/>
      </c>
      <c r="H7" s="35" t="n">
        <v>7.5</v>
      </c>
      <c r="I7" s="40">
        <f>G7*H7</f>
        <v/>
      </c>
      <c r="J7" s="4">
        <f>IF(I7&gt;50,"Alta","Normal")</f>
        <v/>
      </c>
      <c r="K7" s="5" t="inlineStr">
        <is>
          <t>Feira Livre</t>
        </is>
      </c>
    </row>
    <row r="8">
      <c r="A8" s="10" t="inlineStr">
        <is>
          <t>Alface</t>
        </is>
      </c>
      <c r="B8" s="9" t="inlineStr">
        <is>
          <t>Hortifruti</t>
        </is>
      </c>
      <c r="C8" s="9" t="n">
        <v>3</v>
      </c>
      <c r="D8" s="9" t="inlineStr">
        <is>
          <t>unidade</t>
        </is>
      </c>
      <c r="E8" s="7" t="inlineStr">
        <is>
          <t>Não</t>
        </is>
      </c>
      <c r="F8" s="7" t="n">
        <v>0</v>
      </c>
      <c r="G8" s="9">
        <f>MAX(0,C8-F8)</f>
        <v/>
      </c>
      <c r="H8" s="35" t="n">
        <v>3.2</v>
      </c>
      <c r="I8" s="41">
        <f>G8*H8</f>
        <v/>
      </c>
      <c r="J8" s="9">
        <f>IF(I8&gt;50,"Alta","Normal")</f>
        <v/>
      </c>
      <c r="K8" s="10" t="inlineStr">
        <is>
          <t>Feira Livre</t>
        </is>
      </c>
    </row>
    <row r="9">
      <c r="A9" s="5" t="inlineStr">
        <is>
          <t>Leite</t>
        </is>
      </c>
      <c r="B9" s="4" t="inlineStr">
        <is>
          <t>Laticínios</t>
        </is>
      </c>
      <c r="C9" s="4" t="n">
        <v>6</v>
      </c>
      <c r="D9" s="4" t="inlineStr">
        <is>
          <t>litro</t>
        </is>
      </c>
      <c r="E9" s="7" t="inlineStr">
        <is>
          <t>Sim</t>
        </is>
      </c>
      <c r="F9" s="7" t="n">
        <v>2</v>
      </c>
      <c r="G9" s="4">
        <f>MAX(0,C9-F9)</f>
        <v/>
      </c>
      <c r="H9" s="35" t="n">
        <v>5.4</v>
      </c>
      <c r="I9" s="40">
        <f>G9*H9</f>
        <v/>
      </c>
      <c r="J9" s="4">
        <f>IF(I9&gt;50,"Alta","Normal")</f>
        <v/>
      </c>
      <c r="K9" s="5" t="inlineStr">
        <is>
          <t>Supermercado Extra</t>
        </is>
      </c>
    </row>
    <row r="10">
      <c r="A10" s="10" t="inlineStr">
        <is>
          <t>Banana</t>
        </is>
      </c>
      <c r="B10" s="9" t="inlineStr">
        <is>
          <t>Hortifruti</t>
        </is>
      </c>
      <c r="C10" s="9" t="n">
        <v>3</v>
      </c>
      <c r="D10" s="9" t="inlineStr">
        <is>
          <t>kg</t>
        </is>
      </c>
      <c r="E10" s="7" t="inlineStr">
        <is>
          <t>Sim</t>
        </is>
      </c>
      <c r="F10" s="7" t="n">
        <v>1</v>
      </c>
      <c r="G10" s="9">
        <f>MAX(0,C10-F10)</f>
        <v/>
      </c>
      <c r="H10" s="35" t="n">
        <v>4.9</v>
      </c>
      <c r="I10" s="41">
        <f>G10*H10</f>
        <v/>
      </c>
      <c r="J10" s="9">
        <f>IF(I10&gt;50,"Alta","Normal")</f>
        <v/>
      </c>
      <c r="K10" s="10" t="inlineStr">
        <is>
          <t>Feira Livre</t>
        </is>
      </c>
    </row>
    <row r="11">
      <c r="A11" s="5" t="inlineStr">
        <is>
          <t>Pão integral</t>
        </is>
      </c>
      <c r="B11" s="4" t="inlineStr">
        <is>
          <t>Padaria</t>
        </is>
      </c>
      <c r="C11" s="4" t="n">
        <v>4</v>
      </c>
      <c r="D11" s="4" t="inlineStr">
        <is>
          <t>unidade</t>
        </is>
      </c>
      <c r="E11" s="7" t="inlineStr">
        <is>
          <t>Não</t>
        </is>
      </c>
      <c r="F11" s="7" t="n">
        <v>0</v>
      </c>
      <c r="G11" s="4">
        <f>MAX(0,C11-F11)</f>
        <v/>
      </c>
      <c r="H11" s="35" t="n">
        <v>9.800000000000001</v>
      </c>
      <c r="I11" s="40">
        <f>G11*H11</f>
        <v/>
      </c>
      <c r="J11" s="4">
        <f>IF(I11&gt;50,"Alta","Normal")</f>
        <v/>
      </c>
      <c r="K11" s="5" t="inlineStr">
        <is>
          <t>Padaria Pão Quente</t>
        </is>
      </c>
    </row>
    <row r="12">
      <c r="A12" s="10" t="inlineStr">
        <is>
          <t>Iogurte</t>
        </is>
      </c>
      <c r="B12" s="9" t="inlineStr">
        <is>
          <t>Laticínios</t>
        </is>
      </c>
      <c r="C12" s="9" t="n">
        <v>10</v>
      </c>
      <c r="D12" s="9" t="inlineStr">
        <is>
          <t>unidade</t>
        </is>
      </c>
      <c r="E12" s="7" t="inlineStr">
        <is>
          <t>Sim</t>
        </is>
      </c>
      <c r="F12" s="7" t="n">
        <v>4</v>
      </c>
      <c r="G12" s="9">
        <f>MAX(0,C12-F12)</f>
        <v/>
      </c>
      <c r="H12" s="35" t="n">
        <v>3.5</v>
      </c>
      <c r="I12" s="41">
        <f>G12*H12</f>
        <v/>
      </c>
      <c r="J12" s="9">
        <f>IF(I12&gt;50,"Alta","Normal")</f>
        <v/>
      </c>
      <c r="K12" s="10" t="inlineStr">
        <is>
          <t>Supermercado Extra</t>
        </is>
      </c>
    </row>
    <row r="13"/>
    <row r="14">
      <c r="H14" s="11" t="inlineStr">
        <is>
          <t>Total estimado da lista:</t>
        </is>
      </c>
      <c r="I14" s="37">
        <f>SUM(I3:I12)</f>
        <v/>
      </c>
    </row>
    <row r="15">
      <c r="H15" s="11" t="inlineStr">
        <is>
          <t>% do orçamento semanal:</t>
        </is>
      </c>
      <c r="I15" s="39">
        <f>IFERROR(SUM(I3:I12)/Resumo!$B$3,0)</f>
        <v/>
      </c>
    </row>
  </sheetData>
  <mergeCells count="1">
    <mergeCell ref="A1:K1"/>
  </mergeCells>
  <conditionalFormatting sqref="J3:J12">
    <cfRule type="expression" priority="1" dxfId="2" stopIfTrue="1">
      <formula>J3="Alta"</formula>
    </cfRule>
    <cfRule type="expression" priority="2" dxfId="3" stopIfTrue="1">
      <formula>J3="Normal"</formula>
    </cfRule>
  </conditionalFormatting>
  <dataValidations count="1">
    <dataValidation sqref="E3:E12" showErrorMessage="1" showInputMessage="1" allowBlank="1" type="list">
      <formula1>"Sim,Não"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4" customWidth="1" min="3" max="3"/>
    <col width="30" customWidth="1" min="4" max="4"/>
    <col width="14" customWidth="1" min="5" max="5"/>
    <col width="4" customWidth="1" min="6" max="6"/>
    <col width="14" customWidth="1" min="7" max="7"/>
    <col width="14" customWidth="1" min="8" max="8"/>
    <col width="4" customWidth="1" min="9" max="9"/>
    <col width="14" customWidth="1" min="10" max="10"/>
    <col width="14" customWidth="1" min="11" max="11"/>
  </cols>
  <sheetData>
    <row r="1" ht="26" customHeight="1">
      <c r="A1" s="1" t="inlineStr">
        <is>
          <t>RESUMO - DASHBOARD ALIMENTAÇÃO SEMANAL</t>
        </is>
      </c>
    </row>
    <row r="2">
      <c r="A2" s="17" t="inlineStr">
        <is>
          <t>Indicadores</t>
        </is>
      </c>
    </row>
    <row r="3">
      <c r="A3" s="18" t="inlineStr">
        <is>
          <t>Total estimado da semana (R$)</t>
        </is>
      </c>
      <c r="B3" s="42">
        <f>SUM('Planejamento Semanal'!H3:H12)</f>
        <v/>
      </c>
    </row>
    <row r="4">
      <c r="A4" s="18" t="inlineStr">
        <is>
          <t>Total comprado - Lista de Compras (R$)</t>
        </is>
      </c>
      <c r="B4" s="42">
        <f>SUM('Lista de Compras'!I3:I12)</f>
        <v/>
      </c>
    </row>
    <row r="5">
      <c r="A5" s="18" t="inlineStr">
        <is>
          <t>Diferença para orçamento (R$)</t>
        </is>
      </c>
      <c r="B5" s="42">
        <f>B3-B4</f>
        <v/>
      </c>
    </row>
    <row r="6">
      <c r="A6" s="18" t="inlineStr">
        <is>
          <t>Média por refeição (R$)</t>
        </is>
      </c>
      <c r="B6" s="42">
        <f>AVERAGE('Planejamento Semanal'!H3:H12)</f>
        <v/>
      </c>
    </row>
    <row r="7">
      <c r="A7" s="18" t="inlineStr">
        <is>
          <t>% de refeições concluídas</t>
        </is>
      </c>
      <c r="B7" s="43">
        <f>COUNTIF('Planejamento Semanal'!I3:I12,"Feito")/COUNTA('Planejamento Semanal'!I3:I12)</f>
        <v/>
      </c>
    </row>
    <row r="8">
      <c r="A8" s="18" t="inlineStr">
        <is>
          <t>Item mais caro - Lista de Compras (R$)</t>
        </is>
      </c>
      <c r="B8" s="42">
        <f>MAX('Lista de Compras'!I3:I12)</f>
        <v/>
      </c>
    </row>
    <row r="9">
      <c r="A9" s="18" t="inlineStr">
        <is>
          <t>Categoria com maior gasto</t>
        </is>
      </c>
      <c r="B9" s="21">
        <f>IFERROR(INDEX($G$14:$G$17,MATCH(MAX($H$14:$H$17),$H$14:$H$17,0)),"N/D")</f>
        <v/>
      </c>
    </row>
    <row r="10"/>
    <row r="11"/>
    <row r="12">
      <c r="A12" s="17" t="inlineStr">
        <is>
          <t>Tabelas de apoio (busca e gráficos)</t>
        </is>
      </c>
    </row>
    <row r="13">
      <c r="D13" s="22" t="inlineStr">
        <is>
          <t>Prato/Item</t>
        </is>
      </c>
      <c r="E13" s="22" t="inlineStr">
        <is>
          <t>Categoria</t>
        </is>
      </c>
      <c r="G13" s="22" t="inlineStr">
        <is>
          <t>Categoria</t>
        </is>
      </c>
      <c r="H13" s="22" t="inlineStr">
        <is>
          <t>Total (R$)</t>
        </is>
      </c>
      <c r="J13" s="22" t="inlineStr">
        <is>
          <t>Data</t>
        </is>
      </c>
      <c r="K13" s="22" t="inlineStr">
        <is>
          <t>Custo (R$)</t>
        </is>
      </c>
    </row>
    <row r="14">
      <c r="D14" s="23" t="inlineStr">
        <is>
          <t>Pão integral com café com leite</t>
        </is>
      </c>
      <c r="E14" s="23" t="inlineStr">
        <is>
          <t>Padaria</t>
        </is>
      </c>
      <c r="G14" s="23" t="inlineStr">
        <is>
          <t>Padaria</t>
        </is>
      </c>
      <c r="H14" s="44">
        <f>SUMIF('Planejamento Semanal'!$D$3:$D$12,G14,'Planejamento Semanal'!$H$3:$H$12)</f>
        <v/>
      </c>
      <c r="J14" s="45" t="n">
        <v>46208</v>
      </c>
      <c r="K14" s="44">
        <f>SUMIF('Planejamento Semanal'!$A$3:$A$12,J14,'Planejamento Semanal'!$H$3:$H$12)</f>
        <v/>
      </c>
    </row>
    <row r="15">
      <c r="D15" s="23" t="inlineStr">
        <is>
          <t>Frango grelhado com arroz e feijão</t>
        </is>
      </c>
      <c r="E15" s="23" t="inlineStr">
        <is>
          <t>Proteína</t>
        </is>
      </c>
      <c r="G15" s="23" t="inlineStr">
        <is>
          <t>Proteína</t>
        </is>
      </c>
      <c r="H15" s="44">
        <f>SUMIF('Planejamento Semanal'!$D$3:$D$12,G15,'Planejamento Semanal'!$H$3:$H$12)</f>
        <v/>
      </c>
      <c r="J15" s="45" t="n">
        <v>46209</v>
      </c>
      <c r="K15" s="44">
        <f>SUMIF('Planejamento Semanal'!$A$3:$A$12,J15,'Planejamento Semanal'!$H$3:$H$12)</f>
        <v/>
      </c>
    </row>
    <row r="16">
      <c r="D16" s="23" t="inlineStr">
        <is>
          <t>Sopa de legumes</t>
        </is>
      </c>
      <c r="E16" s="23" t="inlineStr">
        <is>
          <t>Hortifruti</t>
        </is>
      </c>
      <c r="G16" s="23" t="inlineStr">
        <is>
          <t>Hortifruti</t>
        </is>
      </c>
      <c r="H16" s="44">
        <f>SUMIF('Planejamento Semanal'!$D$3:$D$12,G16,'Planejamento Semanal'!$H$3:$H$12)</f>
        <v/>
      </c>
      <c r="J16" s="45" t="n">
        <v>46210</v>
      </c>
      <c r="K16" s="44">
        <f>SUMIF('Planejamento Semanal'!$A$3:$A$12,J16,'Planejamento Semanal'!$H$3:$H$12)</f>
        <v/>
      </c>
    </row>
    <row r="17">
      <c r="D17" s="23" t="inlineStr">
        <is>
          <t>Iogurte com frutas</t>
        </is>
      </c>
      <c r="E17" s="23" t="inlineStr">
        <is>
          <t>Laticínios</t>
        </is>
      </c>
      <c r="G17" s="23" t="inlineStr">
        <is>
          <t>Laticínios</t>
        </is>
      </c>
      <c r="H17" s="44">
        <f>SUMIF('Planejamento Semanal'!$D$3:$D$12,G17,'Planejamento Semanal'!$H$3:$H$12)</f>
        <v/>
      </c>
      <c r="J17" s="45" t="n">
        <v>46211</v>
      </c>
      <c r="K17" s="44">
        <f>SUMIF('Planejamento Semanal'!$A$3:$A$12,J17,'Planejamento Semanal'!$H$3:$H$12)</f>
        <v/>
      </c>
    </row>
    <row r="18">
      <c r="D18" s="23" t="inlineStr">
        <is>
          <t>Café com leite e banana</t>
        </is>
      </c>
      <c r="E18" s="23" t="inlineStr">
        <is>
          <t>Laticínios</t>
        </is>
      </c>
      <c r="J18" s="45" t="n">
        <v>46212</v>
      </c>
      <c r="K18" s="44">
        <f>SUMIF('Planejamento Semanal'!$A$3:$A$12,J18,'Planejamento Semanal'!$H$3:$H$12)</f>
        <v/>
      </c>
    </row>
    <row r="19">
      <c r="D19" s="23" t="inlineStr">
        <is>
          <t>Omelete com salada</t>
        </is>
      </c>
      <c r="E19" s="23" t="inlineStr">
        <is>
          <t>Proteína</t>
        </is>
      </c>
      <c r="J19" s="45" t="n">
        <v>46213</v>
      </c>
      <c r="K19" s="44">
        <f>SUMIF('Planejamento Semanal'!$A$3:$A$12,J19,'Planejamento Semanal'!$H$3:$H$12)</f>
        <v/>
      </c>
    </row>
    <row r="20">
      <c r="D20" s="23" t="inlineStr">
        <is>
          <t>Sanduíche natural</t>
        </is>
      </c>
      <c r="E20" s="23" t="inlineStr">
        <is>
          <t>Padaria</t>
        </is>
      </c>
      <c r="J20" s="45" t="n">
        <v>46214</v>
      </c>
      <c r="K20" s="44">
        <f>SUMIF('Planejamento Semanal'!$A$3:$A$12,J20,'Planejamento Semanal'!$H$3:$H$12)</f>
        <v/>
      </c>
    </row>
    <row r="21">
      <c r="D21" s="23" t="inlineStr">
        <is>
          <t>Arroz, feijão e frango grelhado com salada</t>
        </is>
      </c>
      <c r="E21" s="23" t="inlineStr">
        <is>
          <t>Proteína</t>
        </is>
      </c>
    </row>
    <row r="22">
      <c r="D22" s="23" t="inlineStr">
        <is>
          <t>Castanhas e frutas</t>
        </is>
      </c>
      <c r="E22" s="23" t="inlineStr">
        <is>
          <t>Hortifruti</t>
        </is>
      </c>
    </row>
    <row r="23">
      <c r="D23" s="23" t="inlineStr">
        <is>
          <t>Peixe grelhado com legumes</t>
        </is>
      </c>
      <c r="E23" s="23" t="inlineStr">
        <is>
          <t>Proteína</t>
        </is>
      </c>
    </row>
  </sheetData>
  <mergeCells count="1">
    <mergeCell ref="A1:L1"/>
  </mergeCells>
  <conditionalFormatting sqref="B5">
    <cfRule type="expression" priority="1" dxfId="2" stopIfTrue="1">
      <formula>B5&lt;0</formula>
    </cfRule>
    <cfRule type="expression" priority="2" dxfId="3" stopIfTrue="1">
      <formula>B5&gt;=0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55" customWidth="1" min="1" max="1"/>
    <col width="10" customWidth="1" min="2" max="2"/>
    <col width="45" customWidth="1" min="3" max="3"/>
    <col width="18" customWidth="1" min="4" max="4"/>
    <col width="18" customWidth="1" min="5" max="5"/>
    <col width="18" customWidth="1" min="6" max="6"/>
  </cols>
  <sheetData>
    <row r="1" ht="26" customHeight="1">
      <c r="A1" s="1" t="inlineStr">
        <is>
          <t>INSTRUÇÕES DE USO - ALIMENTAÇÃO SEMANAL</t>
        </is>
      </c>
    </row>
    <row r="2"/>
    <row r="3">
      <c r="A3" s="17" t="inlineStr">
        <is>
          <t>1. Planejamento Semanal</t>
        </is>
      </c>
    </row>
    <row r="4">
      <c r="A4" s="26" t="inlineStr">
        <is>
          <t>Registre as refeições planejadas para cada dia (Data, Refeição, Categoria, Prato/Item, Quantidade, Unidade).</t>
        </is>
      </c>
    </row>
    <row r="5">
      <c r="A5" s="26" t="inlineStr">
        <is>
          <t>Preencha o Custo estimado (R$) e o Status (Planejado / Feito / Pendente) - células em amarelo claro são de entrada.</t>
        </is>
      </c>
    </row>
    <row r="6">
      <c r="A6" s="26" t="inlineStr">
        <is>
          <t>A coluna 'Dia da semana' é calculada automaticamente a partir da Data.</t>
        </is>
      </c>
    </row>
    <row r="7">
      <c r="A7" s="26" t="inlineStr">
        <is>
          <t>A coluna 'Verificação' mostra 'OK' quando o status é Feito ou Planejado, e 'Verificar' quando está Pendente.</t>
        </is>
      </c>
    </row>
    <row r="8">
      <c r="A8" s="26" t="inlineStr">
        <is>
          <t>A coluna 'Categoria (busca)' usa VLOOKUP na tabela de apoio da aba Resumo para confirmar a categoria do prato.</t>
        </is>
      </c>
    </row>
    <row r="9"/>
    <row r="10">
      <c r="A10" s="17" t="inlineStr">
        <is>
          <t>2. Lista de Compras</t>
        </is>
      </c>
    </row>
    <row r="11">
      <c r="A11" s="26" t="inlineStr">
        <is>
          <t>Liste os itens necessários com Quantidade necessária, Unidade, se Já tem em casa e Quantidade em casa.</t>
        </is>
      </c>
    </row>
    <row r="12">
      <c r="A12" s="26" t="inlineStr">
        <is>
          <t>A Quantidade a comprar é calculada automaticamente (necessária menos o que já existe em casa, nunca negativa).</t>
        </is>
      </c>
    </row>
    <row r="13">
      <c r="A13" s="26" t="inlineStr">
        <is>
          <t>Informe o Preço unitário (R$) - o Total estimado é calculado automaticamente.</t>
        </is>
      </c>
    </row>
    <row r="14">
      <c r="A14" s="26" t="inlineStr">
        <is>
          <t>A Prioridade é 'Alta' automaticamente quando o total do item ultrapassa R$ 50,00.</t>
        </is>
      </c>
    </row>
    <row r="15"/>
    <row r="16">
      <c r="A16" s="17" t="inlineStr">
        <is>
          <t>3. Resumo</t>
        </is>
      </c>
    </row>
    <row r="17">
      <c r="A17" s="26" t="inlineStr">
        <is>
          <t>Painel com os principais indicadores da semana: total estimado, total comprado, diferença de orçamento,</t>
        </is>
      </c>
    </row>
    <row r="18">
      <c r="A18" s="26" t="inlineStr">
        <is>
          <t>média por refeição, percentual de refeições concluídas, item mais caro e categoria com maior gasto.</t>
        </is>
      </c>
    </row>
    <row r="19">
      <c r="A19" s="26" t="inlineStr">
        <is>
          <t>Contém tabelas de apoio (Prato/Item x Categoria, Categoria x Total, Data x Custo) usadas pelas fórmulas VLOOKUP e pelos gráficos.</t>
        </is>
      </c>
    </row>
    <row r="20">
      <c r="A20" s="26" t="inlineStr">
        <is>
          <t>Gráficos: Pizza (gastos por categoria), Barras (custo por dia) e Linha (evolução do custo na semana).</t>
        </is>
      </c>
    </row>
    <row r="21"/>
    <row r="22"/>
    <row r="23">
      <c r="A23" s="17" t="inlineStr">
        <is>
          <t>Legenda de cores</t>
        </is>
      </c>
    </row>
    <row r="24">
      <c r="A24" s="23" t="inlineStr">
        <is>
          <t>Cabeçalhos</t>
        </is>
      </c>
      <c r="B24" s="27" t="inlineStr">
        <is>
          <t xml:space="preserve">  </t>
        </is>
      </c>
      <c r="C24" s="28" t="inlineStr">
        <is>
          <t>Fundo azul escuro, texto branco em negrito</t>
        </is>
      </c>
    </row>
    <row r="25">
      <c r="A25" s="23" t="inlineStr">
        <is>
          <t>Subtítulos</t>
        </is>
      </c>
      <c r="B25" s="29" t="inlineStr">
        <is>
          <t xml:space="preserve">  </t>
        </is>
      </c>
      <c r="C25" s="28" t="inlineStr">
        <is>
          <t>Fundo vermelho, texto branco em negrito</t>
        </is>
      </c>
    </row>
    <row r="26">
      <c r="A26" s="23" t="inlineStr">
        <is>
          <t>Alternância de linhas</t>
        </is>
      </c>
      <c r="B26" s="30" t="inlineStr">
        <is>
          <t xml:space="preserve">  </t>
        </is>
      </c>
      <c r="C26" s="28" t="inlineStr">
        <is>
          <t>Linhas alternadas em cinza claro / branco para leitura</t>
        </is>
      </c>
    </row>
    <row r="27">
      <c r="A27" s="23" t="inlineStr">
        <is>
          <t>Células de entrada</t>
        </is>
      </c>
      <c r="B27" s="31" t="inlineStr">
        <is>
          <t xml:space="preserve">  </t>
        </is>
      </c>
      <c r="C27" s="28" t="inlineStr">
        <is>
          <t>Fundo amarelo claro - campos editáveis pelo usuário</t>
        </is>
      </c>
    </row>
    <row r="28">
      <c r="A28" s="23" t="inlineStr">
        <is>
          <t>Alertas / valores negativos</t>
        </is>
      </c>
      <c r="B28" s="32" t="inlineStr">
        <is>
          <t xml:space="preserve">  </t>
        </is>
      </c>
      <c r="C28" s="28" t="inlineStr">
        <is>
          <t>Texto vermelho para valores negativos ou pendências</t>
        </is>
      </c>
    </row>
    <row r="29">
      <c r="A29" s="23" t="inlineStr">
        <is>
          <t>Positivos</t>
        </is>
      </c>
      <c r="B29" s="33" t="inlineStr">
        <is>
          <t xml:space="preserve">  </t>
        </is>
      </c>
      <c r="C29" s="28" t="inlineStr">
        <is>
          <t>Texto verde para valores positivos ou concluídos</t>
        </is>
      </c>
    </row>
    <row r="30"/>
    <row r="31">
      <c r="A31" s="17" t="inlineStr">
        <is>
          <t>Formato brasileiro</t>
        </is>
      </c>
    </row>
    <row r="32">
      <c r="A32" s="26" t="inlineStr">
        <is>
          <t>Datas: DD/MM/AAAA (exemplo: 05/07/2026)</t>
        </is>
      </c>
    </row>
    <row r="33">
      <c r="A33" s="26" t="inlineStr">
        <is>
          <t>Moeda: R$ 1.234,56 (ponto separa milhar, vírgula separa decimal)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2026-07-14T02:41:57Z</dcterms:created>
  <dcterms:modified xmlns:dcterms="http://purl.org/dc/terms/" xmlns:xsi="http://www.w3.org/2001/XMLSchema-instance" xsi:type="dcterms:W3CDTF">2026-07-14T02:41:57Z</dcterms:modified>
</cp:coreProperties>
</file>